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ad80\Documents\KATI\Kati2018\honlapra nyáron\Feladatok-könyv\"/>
    </mc:Choice>
  </mc:AlternateContent>
  <bookViews>
    <workbookView xWindow="0" yWindow="0" windowWidth="17256" windowHeight="5928" activeTab="5"/>
  </bookViews>
  <sheets>
    <sheet name="fajhők" sheetId="1" r:id="rId1"/>
    <sheet name="mólhő" sheetId="5" r:id="rId2"/>
    <sheet name="víz-ábra" sheetId="3" r:id="rId3"/>
    <sheet name="olvadáshő-forráshő" sheetId="16" r:id="rId4"/>
    <sheet name="olvadáshő-forráshő (2)" sheetId="17" r:id="rId5"/>
    <sheet name="vízgőz" sheetId="19" r:id="rId6"/>
    <sheet name="szélerőmű" sheetId="18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5" l="1"/>
  <c r="E38" i="5"/>
  <c r="E77" i="5"/>
  <c r="E75" i="5"/>
  <c r="E63" i="5"/>
  <c r="E64" i="5"/>
  <c r="E65" i="5"/>
  <c r="E66" i="5"/>
  <c r="E67" i="5"/>
  <c r="E68" i="5"/>
  <c r="E69" i="5"/>
  <c r="E70" i="5"/>
  <c r="E71" i="5"/>
  <c r="E72" i="5"/>
  <c r="E73" i="5"/>
  <c r="E74" i="5"/>
  <c r="E62" i="5"/>
  <c r="AA208" i="19" l="1"/>
  <c r="AA207" i="19"/>
  <c r="AA206" i="19"/>
  <c r="AA205" i="19"/>
  <c r="AA204" i="19"/>
  <c r="AA203" i="19"/>
  <c r="AY175" i="19"/>
  <c r="AZ175" i="19" s="1"/>
  <c r="AX175" i="19"/>
  <c r="AY174" i="19"/>
  <c r="AX174" i="19"/>
  <c r="AZ174" i="19" s="1"/>
  <c r="AY173" i="19"/>
  <c r="AX173" i="19"/>
  <c r="AZ173" i="19" s="1"/>
  <c r="AY172" i="19"/>
  <c r="AZ172" i="19" s="1"/>
  <c r="AX172" i="19"/>
  <c r="AY171" i="19"/>
  <c r="AX171" i="19"/>
  <c r="AZ171" i="19" s="1"/>
  <c r="AY170" i="19"/>
  <c r="AX170" i="19"/>
  <c r="AZ170" i="19" s="1"/>
  <c r="AZ169" i="19"/>
  <c r="AY169" i="19"/>
  <c r="AX169" i="19"/>
  <c r="AY168" i="19"/>
  <c r="AZ168" i="19" s="1"/>
  <c r="AX168" i="19"/>
  <c r="AY167" i="19"/>
  <c r="AX167" i="19"/>
  <c r="AZ167" i="19" s="1"/>
  <c r="AY166" i="19"/>
  <c r="AX166" i="19"/>
  <c r="AZ166" i="19" s="1"/>
  <c r="AZ165" i="19"/>
  <c r="AY165" i="19"/>
  <c r="AX165" i="19"/>
  <c r="AY164" i="19"/>
  <c r="AZ164" i="19" s="1"/>
  <c r="AX164" i="19"/>
  <c r="AY163" i="19"/>
  <c r="AX163" i="19"/>
  <c r="AZ163" i="19" s="1"/>
  <c r="AY162" i="19"/>
  <c r="AX162" i="19"/>
  <c r="AZ162" i="19" s="1"/>
  <c r="AZ161" i="19"/>
  <c r="AY161" i="19"/>
  <c r="AX161" i="19"/>
  <c r="AY160" i="19"/>
  <c r="AZ160" i="19" s="1"/>
  <c r="AX160" i="19"/>
  <c r="AY159" i="19"/>
  <c r="AX159" i="19"/>
  <c r="AZ159" i="19" s="1"/>
  <c r="AY158" i="19"/>
  <c r="AX158" i="19"/>
  <c r="AZ158" i="19" s="1"/>
  <c r="AZ157" i="19"/>
  <c r="AY157" i="19"/>
  <c r="AX157" i="19"/>
  <c r="AY156" i="19"/>
  <c r="AZ156" i="19" s="1"/>
  <c r="AX156" i="19"/>
  <c r="AY155" i="19"/>
  <c r="AX155" i="19"/>
  <c r="AZ155" i="19" s="1"/>
  <c r="AH51" i="19"/>
  <c r="AG49" i="19"/>
  <c r="Y47" i="19"/>
  <c r="X47" i="19"/>
  <c r="V47" i="19"/>
  <c r="U47" i="19"/>
  <c r="Y46" i="19"/>
  <c r="X46" i="19"/>
  <c r="V46" i="19"/>
  <c r="U46" i="19"/>
  <c r="Y45" i="19"/>
  <c r="X45" i="19"/>
  <c r="V45" i="19"/>
  <c r="U45" i="19"/>
  <c r="Y44" i="19"/>
  <c r="X44" i="19"/>
  <c r="V44" i="19"/>
  <c r="U44" i="19"/>
  <c r="Y43" i="19"/>
  <c r="X43" i="19"/>
  <c r="V43" i="19"/>
  <c r="U43" i="19"/>
  <c r="Y42" i="19"/>
  <c r="X42" i="19"/>
  <c r="V42" i="19"/>
  <c r="U42" i="19"/>
  <c r="Y41" i="19"/>
  <c r="X41" i="19"/>
  <c r="V41" i="19"/>
  <c r="U41" i="19"/>
  <c r="Y40" i="19"/>
  <c r="X40" i="19"/>
  <c r="V40" i="19"/>
  <c r="U40" i="19"/>
  <c r="Y39" i="19"/>
  <c r="X39" i="19"/>
  <c r="V39" i="19"/>
  <c r="U39" i="19"/>
  <c r="Y38" i="19"/>
  <c r="X38" i="19"/>
  <c r="V38" i="19"/>
  <c r="U38" i="19"/>
  <c r="Y37" i="19"/>
  <c r="X37" i="19"/>
  <c r="V37" i="19"/>
  <c r="U37" i="19"/>
  <c r="Y36" i="19"/>
  <c r="X36" i="19"/>
  <c r="V36" i="19"/>
  <c r="U36" i="19"/>
  <c r="Y35" i="19"/>
  <c r="X35" i="19"/>
  <c r="V35" i="19"/>
  <c r="U35" i="19"/>
  <c r="Y34" i="19"/>
  <c r="X34" i="19"/>
  <c r="V34" i="19"/>
  <c r="U34" i="19"/>
  <c r="Y33" i="19"/>
  <c r="X33" i="19"/>
  <c r="V33" i="19"/>
  <c r="U33" i="19"/>
  <c r="Y32" i="19"/>
  <c r="X32" i="19"/>
  <c r="V32" i="19"/>
  <c r="U32" i="19"/>
  <c r="Y31" i="19"/>
  <c r="X31" i="19"/>
  <c r="V31" i="19"/>
  <c r="U31" i="19"/>
  <c r="Y30" i="19"/>
  <c r="X30" i="19"/>
  <c r="V30" i="19"/>
  <c r="U30" i="19"/>
  <c r="Y29" i="19"/>
  <c r="X29" i="19"/>
  <c r="V29" i="19"/>
  <c r="U29" i="19"/>
  <c r="Y28" i="19"/>
  <c r="X28" i="19"/>
  <c r="V28" i="19"/>
  <c r="U28" i="19"/>
  <c r="Y27" i="19"/>
  <c r="X27" i="19"/>
  <c r="V27" i="19"/>
  <c r="U27" i="19"/>
  <c r="Y26" i="19"/>
  <c r="X26" i="19"/>
  <c r="V26" i="19"/>
  <c r="U26" i="19"/>
  <c r="Y25" i="19"/>
  <c r="X25" i="19"/>
  <c r="V25" i="19"/>
  <c r="U25" i="19"/>
  <c r="Y24" i="19"/>
  <c r="X24" i="19"/>
  <c r="V24" i="19"/>
  <c r="U24" i="19"/>
  <c r="Y23" i="19"/>
  <c r="X23" i="19"/>
  <c r="V23" i="19"/>
  <c r="U23" i="19"/>
  <c r="Y22" i="19"/>
  <c r="X22" i="19"/>
  <c r="V22" i="19"/>
  <c r="U22" i="19"/>
  <c r="Y21" i="19"/>
  <c r="X21" i="19"/>
  <c r="V21" i="19"/>
  <c r="U21" i="19"/>
  <c r="Y20" i="19"/>
  <c r="X20" i="19"/>
  <c r="V20" i="19"/>
  <c r="U20" i="19"/>
  <c r="Y19" i="19"/>
  <c r="X19" i="19"/>
  <c r="V19" i="19"/>
  <c r="U19" i="19"/>
  <c r="Y18" i="19"/>
  <c r="X18" i="19"/>
  <c r="V18" i="19"/>
  <c r="U18" i="19"/>
  <c r="Y17" i="19"/>
  <c r="X17" i="19"/>
  <c r="V17" i="19"/>
  <c r="U17" i="19"/>
  <c r="Y16" i="19"/>
  <c r="X16" i="19"/>
  <c r="V16" i="19"/>
  <c r="U16" i="19"/>
  <c r="Y15" i="19"/>
  <c r="X15" i="19"/>
  <c r="V15" i="19"/>
  <c r="U15" i="19"/>
  <c r="Y14" i="19"/>
  <c r="X14" i="19"/>
  <c r="V14" i="19"/>
  <c r="U14" i="19"/>
  <c r="Y13" i="19"/>
  <c r="X13" i="19"/>
  <c r="V13" i="19"/>
  <c r="U13" i="19"/>
  <c r="Y12" i="19"/>
  <c r="X12" i="19"/>
  <c r="V12" i="19"/>
  <c r="U12" i="19"/>
  <c r="Y11" i="19"/>
  <c r="X11" i="19"/>
  <c r="V11" i="19"/>
  <c r="U11" i="19"/>
  <c r="Y10" i="19"/>
  <c r="X10" i="19"/>
  <c r="V10" i="19"/>
  <c r="U10" i="19"/>
  <c r="Y9" i="19"/>
  <c r="X9" i="19"/>
  <c r="V9" i="19"/>
  <c r="U9" i="19"/>
  <c r="Y8" i="19"/>
  <c r="X8" i="19"/>
  <c r="V8" i="19"/>
  <c r="U8" i="19"/>
  <c r="Y7" i="19"/>
  <c r="X7" i="19"/>
  <c r="V7" i="19"/>
  <c r="U7" i="19"/>
  <c r="Y6" i="19"/>
  <c r="X6" i="19"/>
  <c r="V6" i="19"/>
  <c r="U6" i="19"/>
  <c r="Y5" i="19"/>
  <c r="X5" i="19"/>
  <c r="V5" i="19"/>
  <c r="U5" i="19"/>
  <c r="Y4" i="19"/>
  <c r="X4" i="19"/>
  <c r="V4" i="19"/>
  <c r="U4" i="19"/>
  <c r="G58" i="18"/>
  <c r="E37" i="5" l="1"/>
  <c r="F12" i="5"/>
  <c r="F7" i="5"/>
  <c r="F8" i="5"/>
  <c r="F9" i="5"/>
  <c r="F10" i="5"/>
  <c r="F11" i="5"/>
  <c r="F6" i="5"/>
  <c r="E25" i="5"/>
  <c r="E26" i="5"/>
  <c r="E27" i="5"/>
  <c r="E28" i="5"/>
  <c r="E29" i="5"/>
  <c r="E30" i="5"/>
  <c r="E31" i="5"/>
  <c r="E32" i="5"/>
  <c r="E33" i="5"/>
  <c r="E34" i="5"/>
  <c r="E35" i="5"/>
  <c r="E36" i="5"/>
  <c r="E24" i="5"/>
  <c r="G11" i="3" l="1"/>
</calcChain>
</file>

<file path=xl/sharedStrings.xml><?xml version="1.0" encoding="utf-8"?>
<sst xmlns="http://schemas.openxmlformats.org/spreadsheetml/2006/main" count="263" uniqueCount="176">
  <si>
    <t>Fajők</t>
  </si>
  <si>
    <t>víz</t>
  </si>
  <si>
    <t>Nátrium</t>
  </si>
  <si>
    <t>Kálium</t>
  </si>
  <si>
    <t>Urán</t>
  </si>
  <si>
    <t>anyagok</t>
  </si>
  <si>
    <t>beton</t>
  </si>
  <si>
    <t>folyékony víz</t>
  </si>
  <si>
    <t>jég</t>
  </si>
  <si>
    <t>fajhő</t>
  </si>
  <si>
    <t>vízgőz (állandó nyomáson)</t>
  </si>
  <si>
    <t>hő kJ</t>
  </si>
  <si>
    <t>hőmérséklet °C</t>
  </si>
  <si>
    <t xml:space="preserve">  </t>
  </si>
  <si>
    <t>1 kg víz halmazállapot-változásai</t>
  </si>
  <si>
    <t>fajhő J/kgK</t>
  </si>
  <si>
    <t>nátrium</t>
  </si>
  <si>
    <t>kálium</t>
  </si>
  <si>
    <t>vanádium</t>
  </si>
  <si>
    <t>nióbium</t>
  </si>
  <si>
    <t>tantál</t>
  </si>
  <si>
    <t>urán</t>
  </si>
  <si>
    <t>Anyag</t>
  </si>
  <si>
    <t>Oxigénhez viszonyított atomsúly</t>
  </si>
  <si>
    <t>Vízhez viszonyított fajhő</t>
  </si>
  <si>
    <t>Bizmut</t>
  </si>
  <si>
    <t>Ólom</t>
  </si>
  <si>
    <t>Arany</t>
  </si>
  <si>
    <t>Platina</t>
  </si>
  <si>
    <t>Ón</t>
  </si>
  <si>
    <t>Ezüst</t>
  </si>
  <si>
    <t>Cink</t>
  </si>
  <si>
    <t>Tellúr</t>
  </si>
  <si>
    <t>Réz</t>
  </si>
  <si>
    <t>Nikkel</t>
  </si>
  <si>
    <t>Vas</t>
  </si>
  <si>
    <t>Kobalt</t>
  </si>
  <si>
    <t>Kén</t>
  </si>
  <si>
    <t>szorzat</t>
  </si>
  <si>
    <t>átlag</t>
  </si>
  <si>
    <t>c.M =3.R</t>
  </si>
  <si>
    <t>rel.atomtömeg (g)</t>
  </si>
  <si>
    <t>Az 1000-szorzó a g miatt van.</t>
  </si>
  <si>
    <t>25000-nak kellene lenni.</t>
  </si>
  <si>
    <t>Eredeti mérési adatok 1819-ből</t>
  </si>
  <si>
    <t>anyag</t>
  </si>
  <si>
    <t>olvadáshő (kJ/kg)</t>
  </si>
  <si>
    <t>forráshő (kJ/kg)</t>
  </si>
  <si>
    <t>benzol</t>
  </si>
  <si>
    <t>glicerin</t>
  </si>
  <si>
    <t>etil-alkohol</t>
  </si>
  <si>
    <t>metil-alkohol</t>
  </si>
  <si>
    <t>alumínium</t>
  </si>
  <si>
    <t>arany</t>
  </si>
  <si>
    <t>ezüst</t>
  </si>
  <si>
    <t>ólom</t>
  </si>
  <si>
    <t>vas</t>
  </si>
  <si>
    <t xml:space="preserve">Milyen általános megállapítást lehet tenni bármilyen anyag esetében az olvadáshő és a forráshő értékeket összehasonlítva? </t>
  </si>
  <si>
    <t>Melyik anyagnak a legnagyobb az olvadáshője?</t>
  </si>
  <si>
    <t xml:space="preserve">A fémek forráshője általában milyen a vegyületekével összehasonlítva? Mi lehet ennek az oka? </t>
  </si>
  <si>
    <t>Keressetek további anyagokat és hasonlítástok össze az olvadáshőket és a forráshőket!</t>
  </si>
  <si>
    <t>etil-éter</t>
  </si>
  <si>
    <t>cink</t>
  </si>
  <si>
    <t>kalcium</t>
  </si>
  <si>
    <t>MW</t>
  </si>
  <si>
    <t>Beépített teljesítmény 330 MW</t>
  </si>
  <si>
    <t>1. nap éfélkor</t>
  </si>
  <si>
    <t>1. nap délben</t>
  </si>
  <si>
    <t>2. nap éfélkor</t>
  </si>
  <si>
    <t>2. nap délben</t>
  </si>
  <si>
    <t>3. nap éfélkor</t>
  </si>
  <si>
    <t>3. nap délben</t>
  </si>
  <si>
    <t>4. nap éfélkor</t>
  </si>
  <si>
    <t>4. nap délben</t>
  </si>
  <si>
    <t>5. nap éfélkor</t>
  </si>
  <si>
    <t>5. nap délben</t>
  </si>
  <si>
    <t>6. nap éfélkor</t>
  </si>
  <si>
    <t>6. nap délben</t>
  </si>
  <si>
    <t>7. nap éfélkor</t>
  </si>
  <si>
    <t>7. nap délben</t>
  </si>
  <si>
    <t>8. nap éfélkor</t>
  </si>
  <si>
    <t>8. nap délben</t>
  </si>
  <si>
    <t>9. nap éfélkor</t>
  </si>
  <si>
    <t>9. nap délben</t>
  </si>
  <si>
    <t>10. nap éfélkor</t>
  </si>
  <si>
    <t>10. nap délben</t>
  </si>
  <si>
    <t>11. nap éfélkor</t>
  </si>
  <si>
    <t>11. nap délben</t>
  </si>
  <si>
    <t>12. nap éfélkor</t>
  </si>
  <si>
    <t>12. nap délben</t>
  </si>
  <si>
    <t>13. nap éfélkor</t>
  </si>
  <si>
    <t>Feladat: becsülje meg a szélerőműpark %-os kihasználtságát!</t>
  </si>
  <si>
    <t>13. nap délben</t>
  </si>
  <si>
    <t>14. nap éfélkor</t>
  </si>
  <si>
    <t>14. nap délben</t>
  </si>
  <si>
    <t xml:space="preserve">1. nap </t>
  </si>
  <si>
    <t xml:space="preserve">2. nap </t>
  </si>
  <si>
    <t xml:space="preserve">3. nap </t>
  </si>
  <si>
    <t xml:space="preserve">4. nap </t>
  </si>
  <si>
    <t xml:space="preserve">5. nap </t>
  </si>
  <si>
    <t xml:space="preserve">6. nap </t>
  </si>
  <si>
    <t xml:space="preserve">7. nap </t>
  </si>
  <si>
    <t>összes teljesítmény</t>
  </si>
  <si>
    <t>napok</t>
  </si>
  <si>
    <t>teljesítmény (MW)</t>
  </si>
  <si>
    <t xml:space="preserve">Feladat: keresse meg a víz gőznyomását a hőmérséklet függvényében és ábrázolja az adatokat! Becsülje meg az átlagos párolgáshőt! </t>
  </si>
  <si>
    <t>1 torr=133,3 Pa</t>
  </si>
  <si>
    <t>T(°C)</t>
  </si>
  <si>
    <t>p (torr)</t>
  </si>
  <si>
    <t>T(K)</t>
  </si>
  <si>
    <t>p (Pa)</t>
  </si>
  <si>
    <t>1/T</t>
  </si>
  <si>
    <t>lnp</t>
  </si>
  <si>
    <t>adatformálás</t>
  </si>
  <si>
    <t xml:space="preserve">Telített vízgőz nyomása és sűrűsége: </t>
  </si>
  <si>
    <t>meredekség</t>
  </si>
  <si>
    <t>molársi párolgáashő = m*8,314</t>
  </si>
  <si>
    <t>43,37kJ/mol</t>
  </si>
  <si>
    <t>55,5-szer=</t>
  </si>
  <si>
    <t>2400 kJ/kg</t>
  </si>
  <si>
    <t>adatok szervezése - függvény</t>
  </si>
  <si>
    <t>hipotzéis alapján újabb adatszervezés</t>
  </si>
  <si>
    <t>magyarázat megalkotása</t>
  </si>
  <si>
    <t>Adatsor eleje és vége, mert ez csak egy átlag.</t>
  </si>
  <si>
    <t xml:space="preserve">Mit gondoltok, a párolgáshő értéke változik-e a hőmérséklet függvényében? </t>
  </si>
  <si>
    <t>Mikor lehet kisebb, ha meleg víz párolog, vagy ha hideg?</t>
  </si>
  <si>
    <t>Válasz: a meleg víz molekuláinak eleve nagyobb az átlagos energiájuk, tehát kevesebbre van szükségük a kilépéshez.</t>
  </si>
  <si>
    <t>Tehát az várható, hogy magasabb hőmérsékleten kisebb lesz a párolgáshő.</t>
  </si>
  <si>
    <t>Ezt úgy tudjuk megnézni, hogy az adatsor elejéhez és végéhez is illesztünk exp függvényt, és nézzük a paramétert, melyből a párolgáshő számolható.</t>
  </si>
  <si>
    <t>A hipotézis bejött!!!</t>
  </si>
  <si>
    <t xml:space="preserve">Hogyan függhet a párolgáshő a hőmérésklettől? </t>
  </si>
  <si>
    <t>mért</t>
  </si>
  <si>
    <t>számított</t>
  </si>
  <si>
    <t>T (°C)</t>
  </si>
  <si>
    <t>kJ/mol</t>
  </si>
  <si>
    <t>kJ/kg</t>
  </si>
  <si>
    <t>különbség</t>
  </si>
  <si>
    <t xml:space="preserve">Mit ír le a grafikon? </t>
  </si>
  <si>
    <t xml:space="preserve">Miért ilyen az alakja? </t>
  </si>
  <si>
    <t>http://www.tankonyvtar.hu/hu/tartalom/tamop425/2011_0001_519_44580_Vegyipari_Muvelettan/ch03s02.html</t>
  </si>
  <si>
    <t>Vegyipari művelettani alapismeretek</t>
  </si>
  <si>
    <t>Dr. Fonyó Zsolt, Dr. Fábry György</t>
  </si>
  <si>
    <t>http://foundation01.chem.elte.hu/Specik/(1)/Speci2014_Parolgasho.pdf</t>
  </si>
  <si>
    <t>Nemzeti Tankönyvkiadó Rt.</t>
  </si>
  <si>
    <t>Más anyag</t>
  </si>
  <si>
    <t>mérési adatok</t>
  </si>
  <si>
    <r>
      <t>p (10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b/>
        <sz val="11"/>
        <color theme="1"/>
        <rFont val="Calibri"/>
        <family val="2"/>
        <charset val="238"/>
        <scheme val="minor"/>
      </rPr>
      <t xml:space="preserve"> Pa)</t>
    </r>
  </si>
  <si>
    <t>1/T (1/K)</t>
  </si>
  <si>
    <t>Mi lehetett a kutatók hipotézise, amiért ezt az összehasonlítást megtették, illetve a sok mérést elvégezték?</t>
  </si>
  <si>
    <t xml:space="preserve">Alátámasztotta az adatsor a hipotézist? </t>
  </si>
  <si>
    <t xml:space="preserve">Napjainkban e helyett milyen adatokat használunk fel? Vajon a két kutató miért ezeket az adatokat használta? </t>
  </si>
  <si>
    <t>A víz sűrűsége és fajhője a hőmérséklet függvényében</t>
  </si>
  <si>
    <t>víz sűrűségének hőmérsékletfüggése légköri nyomáson</t>
  </si>
  <si>
    <t>nem jó!</t>
  </si>
  <si>
    <r>
      <t>sűrűség (kg/m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b/>
        <sz val="11"/>
        <color theme="1"/>
        <rFont val="Calibri"/>
        <family val="2"/>
        <charset val="238"/>
        <scheme val="minor"/>
      </rPr>
      <t>)</t>
    </r>
  </si>
  <si>
    <t>Ki lehet nagyítani a 0-15 °C-os részt, hogy a maximum jól látható legyen.</t>
  </si>
  <si>
    <t>Lítium</t>
  </si>
  <si>
    <t>Rubídium</t>
  </si>
  <si>
    <t>Cézium</t>
  </si>
  <si>
    <t>Magnézium</t>
  </si>
  <si>
    <t>Kalcium</t>
  </si>
  <si>
    <t>Stroncium</t>
  </si>
  <si>
    <t>Bárium</t>
  </si>
  <si>
    <t>Függvénytáblázatból</t>
  </si>
  <si>
    <t>Az ezres szorzó a g miatt van.</t>
  </si>
  <si>
    <t>szórás</t>
  </si>
  <si>
    <t>Móltömeg</t>
  </si>
  <si>
    <t>Fajhő</t>
  </si>
  <si>
    <t>Szorzat</t>
  </si>
  <si>
    <t>Berillium</t>
  </si>
  <si>
    <t>Vegyületek</t>
  </si>
  <si>
    <t>fajhők (J/kgK)</t>
  </si>
  <si>
    <t>metilalkohol</t>
  </si>
  <si>
    <t>etilalkohol</t>
  </si>
  <si>
    <t>konyhasó</t>
  </si>
  <si>
    <t>porcelán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</si>
</sst>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"/>
    <numFmt numFmtId="166" formatCode="0.00000"/>
    <numFmt numFmtId="167" formatCode="0.000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sz val="10"/>
      <color rgb="FF0070C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1"/>
      <color theme="5" tint="-0.499984740745262"/>
      <name val="Calibri"/>
      <family val="2"/>
      <charset val="238"/>
      <scheme val="minor"/>
    </font>
    <font>
      <sz val="9"/>
      <name val="Arial"/>
      <family val="2"/>
      <charset val="238"/>
    </font>
    <font>
      <sz val="11"/>
      <color indexed="8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6699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17" fillId="0" borderId="0"/>
  </cellStyleXfs>
  <cellXfs count="65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1" fillId="0" borderId="0" xfId="0" applyFont="1"/>
    <xf numFmtId="0" fontId="0" fillId="0" borderId="2" xfId="0" applyBorder="1"/>
    <xf numFmtId="0" fontId="4" fillId="0" borderId="0" xfId="1" applyAlignment="1">
      <alignment horizontal="center"/>
    </xf>
    <xf numFmtId="0" fontId="4" fillId="0" borderId="0" xfId="1"/>
    <xf numFmtId="0" fontId="5" fillId="0" borderId="0" xfId="1" applyFont="1"/>
    <xf numFmtId="0" fontId="6" fillId="2" borderId="1" xfId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 wrapText="1"/>
    </xf>
    <xf numFmtId="0" fontId="4" fillId="3" borderId="1" xfId="1" applyFill="1" applyBorder="1"/>
    <xf numFmtId="0" fontId="4" fillId="3" borderId="1" xfId="1" applyFill="1" applyBorder="1" applyAlignment="1">
      <alignment horizontal="center"/>
    </xf>
    <xf numFmtId="2" fontId="4" fillId="3" borderId="1" xfId="1" applyNumberFormat="1" applyFill="1" applyBorder="1" applyAlignment="1">
      <alignment horizontal="center"/>
    </xf>
    <xf numFmtId="164" fontId="4" fillId="3" borderId="1" xfId="1" applyNumberFormat="1" applyFill="1" applyBorder="1" applyAlignment="1">
      <alignment horizontal="center"/>
    </xf>
    <xf numFmtId="0" fontId="6" fillId="2" borderId="1" xfId="1" applyFont="1" applyFill="1" applyBorder="1" applyAlignment="1">
      <alignment horizontal="left"/>
    </xf>
    <xf numFmtId="1" fontId="4" fillId="0" borderId="0" xfId="1" applyNumberFormat="1" applyAlignment="1">
      <alignment horizontal="center"/>
    </xf>
    <xf numFmtId="165" fontId="0" fillId="0" borderId="1" xfId="0" applyNumberFormat="1" applyBorder="1" applyAlignment="1">
      <alignment horizontal="center"/>
    </xf>
    <xf numFmtId="0" fontId="8" fillId="0" borderId="0" xfId="1" applyFont="1"/>
    <xf numFmtId="0" fontId="0" fillId="0" borderId="3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6" fontId="0" fillId="0" borderId="3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7" fillId="0" borderId="0" xfId="0" applyFont="1" applyAlignment="1">
      <alignment vertical="center"/>
    </xf>
    <xf numFmtId="0" fontId="10" fillId="0" borderId="0" xfId="0" applyFont="1"/>
    <xf numFmtId="0" fontId="3" fillId="0" borderId="0" xfId="0" applyFont="1" applyAlignment="1">
      <alignment vertical="center"/>
    </xf>
    <xf numFmtId="0" fontId="2" fillId="0" borderId="5" xfId="0" applyFont="1" applyBorder="1"/>
    <xf numFmtId="0" fontId="2" fillId="0" borderId="0" xfId="0" applyFont="1" applyBorder="1" applyAlignment="1">
      <alignment horizontal="center"/>
    </xf>
    <xf numFmtId="0" fontId="0" fillId="0" borderId="0" xfId="0" applyBorder="1"/>
    <xf numFmtId="167" fontId="0" fillId="0" borderId="3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" fontId="4" fillId="0" borderId="1" xfId="1" applyNumberFormat="1" applyBorder="1" applyAlignment="1">
      <alignment horizontal="center"/>
    </xf>
    <xf numFmtId="0" fontId="4" fillId="3" borderId="3" xfId="1" applyFill="1" applyBorder="1"/>
    <xf numFmtId="1" fontId="4" fillId="0" borderId="3" xfId="1" applyNumberFormat="1" applyBorder="1" applyAlignment="1">
      <alignment horizontal="center"/>
    </xf>
    <xf numFmtId="0" fontId="6" fillId="0" borderId="5" xfId="1" applyFont="1" applyBorder="1"/>
    <xf numFmtId="0" fontId="6" fillId="0" borderId="5" xfId="1" applyFont="1" applyBorder="1" applyAlignment="1">
      <alignment horizontal="center"/>
    </xf>
    <xf numFmtId="1" fontId="5" fillId="0" borderId="0" xfId="1" applyNumberFormat="1" applyFont="1" applyAlignment="1">
      <alignment horizontal="center"/>
    </xf>
    <xf numFmtId="2" fontId="16" fillId="4" borderId="1" xfId="0" applyNumberFormat="1" applyFont="1" applyFill="1" applyBorder="1" applyAlignment="1">
      <alignment horizontal="center"/>
    </xf>
    <xf numFmtId="164" fontId="5" fillId="0" borderId="0" xfId="1" applyNumberFormat="1" applyFont="1" applyAlignment="1">
      <alignment horizontal="center"/>
    </xf>
    <xf numFmtId="0" fontId="14" fillId="0" borderId="3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165" fontId="11" fillId="0" borderId="1" xfId="0" applyNumberFormat="1" applyFont="1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</cellXfs>
  <cellStyles count="3">
    <cellStyle name="Normál" xfId="0" builtinId="0"/>
    <cellStyle name="Normál 2" xfId="1"/>
    <cellStyle name="Normál 3" xfId="2"/>
  </cellStyles>
  <dxfs count="0"/>
  <tableStyles count="0" defaultTableStyle="TableStyleMedium2" defaultPivotStyle="PivotStyleLight16"/>
  <colors>
    <mruColors>
      <color rgb="FF6C0000"/>
      <color rgb="FFFF9999"/>
      <color rgb="FF99CCFF"/>
      <color rgb="FFCC99FF"/>
      <color rgb="FF6699FF"/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Különböző</a:t>
            </a:r>
            <a:r>
              <a:rPr lang="hu-HU" baseline="0"/>
              <a:t> fémek fajhője</a:t>
            </a:r>
            <a:endParaRPr lang="hu-H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fajhők!$B$5:$B$15</c:f>
              <c:strCache>
                <c:ptCount val="11"/>
                <c:pt idx="0">
                  <c:v>Lítium</c:v>
                </c:pt>
                <c:pt idx="1">
                  <c:v>Nátrium</c:v>
                </c:pt>
                <c:pt idx="2">
                  <c:v>Kálium</c:v>
                </c:pt>
                <c:pt idx="3">
                  <c:v>Rubídium</c:v>
                </c:pt>
                <c:pt idx="4">
                  <c:v>Cézium</c:v>
                </c:pt>
                <c:pt idx="5">
                  <c:v>Berillium</c:v>
                </c:pt>
                <c:pt idx="6">
                  <c:v>Magnézium</c:v>
                </c:pt>
                <c:pt idx="7">
                  <c:v>Kalcium</c:v>
                </c:pt>
                <c:pt idx="8">
                  <c:v>Stroncium</c:v>
                </c:pt>
                <c:pt idx="9">
                  <c:v>Bárium</c:v>
                </c:pt>
                <c:pt idx="10">
                  <c:v>Urán</c:v>
                </c:pt>
              </c:strCache>
            </c:strRef>
          </c:cat>
          <c:val>
            <c:numRef>
              <c:f>fajhők!$C$5:$C$15</c:f>
              <c:numCache>
                <c:formatCode>General</c:formatCode>
                <c:ptCount val="11"/>
                <c:pt idx="0">
                  <c:v>3310</c:v>
                </c:pt>
                <c:pt idx="1">
                  <c:v>1235</c:v>
                </c:pt>
                <c:pt idx="2">
                  <c:v>741</c:v>
                </c:pt>
                <c:pt idx="3">
                  <c:v>330</c:v>
                </c:pt>
                <c:pt idx="4">
                  <c:v>220</c:v>
                </c:pt>
                <c:pt idx="5">
                  <c:v>1880</c:v>
                </c:pt>
                <c:pt idx="6">
                  <c:v>1050</c:v>
                </c:pt>
                <c:pt idx="7">
                  <c:v>620</c:v>
                </c:pt>
                <c:pt idx="8">
                  <c:v>290</c:v>
                </c:pt>
                <c:pt idx="9">
                  <c:v>280</c:v>
                </c:pt>
                <c:pt idx="10">
                  <c:v>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0938256"/>
        <c:axId val="1640935536"/>
      </c:barChart>
      <c:catAx>
        <c:axId val="164093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35536"/>
        <c:crosses val="autoZero"/>
        <c:auto val="1"/>
        <c:lblAlgn val="ctr"/>
        <c:lblOffset val="100"/>
        <c:noMultiLvlLbl val="0"/>
      </c:catAx>
      <c:valAx>
        <c:axId val="164093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Fajhő</a:t>
                </a:r>
                <a:r>
                  <a:rPr lang="hu-HU" baseline="0"/>
                  <a:t> (J/kgK)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3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800" b="1">
                <a:solidFill>
                  <a:srgbClr val="0070C0"/>
                </a:solidFill>
              </a:rPr>
              <a:t>Különböző</a:t>
            </a:r>
            <a:r>
              <a:rPr lang="hu-HU" sz="1800" b="1" baseline="0">
                <a:solidFill>
                  <a:srgbClr val="0070C0"/>
                </a:solidFill>
              </a:rPr>
              <a:t> anyagok olvadáshője és forráshője (kJ/kg)</a:t>
            </a:r>
            <a:endParaRPr lang="hu-HU" sz="1800" b="1">
              <a:solidFill>
                <a:srgbClr val="0070C0"/>
              </a:solidFill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olvadáshő</c:v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'olvadáshő-forráshő'!$D$7:$D$16</c:f>
              <c:strCache>
                <c:ptCount val="10"/>
                <c:pt idx="0">
                  <c:v>benzol</c:v>
                </c:pt>
                <c:pt idx="1">
                  <c:v>glicerin</c:v>
                </c:pt>
                <c:pt idx="2">
                  <c:v>víz</c:v>
                </c:pt>
                <c:pt idx="3">
                  <c:v>etil-alkohol</c:v>
                </c:pt>
                <c:pt idx="4">
                  <c:v>metil-alkohol</c:v>
                </c:pt>
                <c:pt idx="5">
                  <c:v>alumínium</c:v>
                </c:pt>
                <c:pt idx="6">
                  <c:v>arany</c:v>
                </c:pt>
                <c:pt idx="7">
                  <c:v>ezüst</c:v>
                </c:pt>
                <c:pt idx="8">
                  <c:v>ólom</c:v>
                </c:pt>
                <c:pt idx="9">
                  <c:v>vas</c:v>
                </c:pt>
              </c:strCache>
            </c:strRef>
          </c:cat>
          <c:val>
            <c:numRef>
              <c:f>'olvadáshő-forráshő'!$E$7:$E$16</c:f>
              <c:numCache>
                <c:formatCode>General</c:formatCode>
                <c:ptCount val="10"/>
                <c:pt idx="0">
                  <c:v>127.3</c:v>
                </c:pt>
                <c:pt idx="1">
                  <c:v>200.6</c:v>
                </c:pt>
                <c:pt idx="2">
                  <c:v>333.7</c:v>
                </c:pt>
                <c:pt idx="3">
                  <c:v>106.8</c:v>
                </c:pt>
                <c:pt idx="4">
                  <c:v>83.7</c:v>
                </c:pt>
                <c:pt idx="5">
                  <c:v>360.5</c:v>
                </c:pt>
                <c:pt idx="6">
                  <c:v>64.900000000000006</c:v>
                </c:pt>
                <c:pt idx="7">
                  <c:v>104.3</c:v>
                </c:pt>
                <c:pt idx="8">
                  <c:v>23.9</c:v>
                </c:pt>
                <c:pt idx="9">
                  <c:v>272.2</c:v>
                </c:pt>
              </c:numCache>
            </c:numRef>
          </c:val>
        </c:ser>
        <c:ser>
          <c:idx val="1"/>
          <c:order val="1"/>
          <c:tx>
            <c:v>forráshő</c:v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'olvadáshő-forráshő'!$D$7:$D$16</c:f>
              <c:strCache>
                <c:ptCount val="10"/>
                <c:pt idx="0">
                  <c:v>benzol</c:v>
                </c:pt>
                <c:pt idx="1">
                  <c:v>glicerin</c:v>
                </c:pt>
                <c:pt idx="2">
                  <c:v>víz</c:v>
                </c:pt>
                <c:pt idx="3">
                  <c:v>etil-alkohol</c:v>
                </c:pt>
                <c:pt idx="4">
                  <c:v>metil-alkohol</c:v>
                </c:pt>
                <c:pt idx="5">
                  <c:v>alumínium</c:v>
                </c:pt>
                <c:pt idx="6">
                  <c:v>arany</c:v>
                </c:pt>
                <c:pt idx="7">
                  <c:v>ezüst</c:v>
                </c:pt>
                <c:pt idx="8">
                  <c:v>ólom</c:v>
                </c:pt>
                <c:pt idx="9">
                  <c:v>vas</c:v>
                </c:pt>
              </c:strCache>
            </c:strRef>
          </c:cat>
          <c:val>
            <c:numRef>
              <c:f>'olvadáshő-forráshő'!$F$7:$F$16</c:f>
              <c:numCache>
                <c:formatCode>General</c:formatCode>
                <c:ptCount val="10"/>
                <c:pt idx="0">
                  <c:v>395.7</c:v>
                </c:pt>
                <c:pt idx="1">
                  <c:v>1101.2</c:v>
                </c:pt>
                <c:pt idx="2">
                  <c:v>2256.4</c:v>
                </c:pt>
                <c:pt idx="3">
                  <c:v>906.1</c:v>
                </c:pt>
                <c:pt idx="4">
                  <c:v>1109.5999999999999</c:v>
                </c:pt>
                <c:pt idx="5">
                  <c:v>10886.2</c:v>
                </c:pt>
                <c:pt idx="6">
                  <c:v>1758.5</c:v>
                </c:pt>
                <c:pt idx="7">
                  <c:v>2177.1999999999998</c:v>
                </c:pt>
                <c:pt idx="8">
                  <c:v>879.2</c:v>
                </c:pt>
                <c:pt idx="9">
                  <c:v>6364.2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44835712"/>
        <c:axId val="1644838976"/>
      </c:barChart>
      <c:catAx>
        <c:axId val="164483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38976"/>
        <c:crosses val="autoZero"/>
        <c:auto val="1"/>
        <c:lblAlgn val="ctr"/>
        <c:lblOffset val="100"/>
        <c:noMultiLvlLbl val="0"/>
      </c:catAx>
      <c:valAx>
        <c:axId val="164483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357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Különböző</a:t>
            </a:r>
            <a:r>
              <a:rPr lang="hu-HU" baseline="0"/>
              <a:t> anyagok olvadáshője és forráshője (kJ/kg)</a:t>
            </a:r>
            <a:endParaRPr lang="hu-HU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olvadáshő</c:v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'olvadáshő-forráshő (2)'!$D$7:$D$18</c:f>
              <c:strCache>
                <c:ptCount val="12"/>
                <c:pt idx="0">
                  <c:v>benzol</c:v>
                </c:pt>
                <c:pt idx="1">
                  <c:v>glicerin</c:v>
                </c:pt>
                <c:pt idx="2">
                  <c:v>víz</c:v>
                </c:pt>
                <c:pt idx="3">
                  <c:v>etil-alkohol</c:v>
                </c:pt>
                <c:pt idx="4">
                  <c:v>metil-alkohol</c:v>
                </c:pt>
                <c:pt idx="5">
                  <c:v>etil-éter</c:v>
                </c:pt>
                <c:pt idx="6">
                  <c:v>arany</c:v>
                </c:pt>
                <c:pt idx="7">
                  <c:v>ezüst</c:v>
                </c:pt>
                <c:pt idx="8">
                  <c:v>ólom</c:v>
                </c:pt>
                <c:pt idx="9">
                  <c:v>vas</c:v>
                </c:pt>
                <c:pt idx="10">
                  <c:v>cink</c:v>
                </c:pt>
                <c:pt idx="11">
                  <c:v>kalcium</c:v>
                </c:pt>
              </c:strCache>
            </c:strRef>
          </c:cat>
          <c:val>
            <c:numRef>
              <c:f>'olvadáshő-forráshő (2)'!$E$7:$E$18</c:f>
              <c:numCache>
                <c:formatCode>General</c:formatCode>
                <c:ptCount val="12"/>
                <c:pt idx="0">
                  <c:v>127.3</c:v>
                </c:pt>
                <c:pt idx="1">
                  <c:v>200.6</c:v>
                </c:pt>
                <c:pt idx="2">
                  <c:v>333.7</c:v>
                </c:pt>
                <c:pt idx="3">
                  <c:v>106.8</c:v>
                </c:pt>
                <c:pt idx="4">
                  <c:v>83.7</c:v>
                </c:pt>
                <c:pt idx="5">
                  <c:v>98.4</c:v>
                </c:pt>
                <c:pt idx="6">
                  <c:v>64.900000000000006</c:v>
                </c:pt>
                <c:pt idx="7">
                  <c:v>104.3</c:v>
                </c:pt>
                <c:pt idx="8">
                  <c:v>23.9</c:v>
                </c:pt>
                <c:pt idx="9">
                  <c:v>272.2</c:v>
                </c:pt>
                <c:pt idx="10">
                  <c:v>111.4</c:v>
                </c:pt>
                <c:pt idx="11">
                  <c:v>216.5</c:v>
                </c:pt>
              </c:numCache>
            </c:numRef>
          </c:val>
        </c:ser>
        <c:ser>
          <c:idx val="1"/>
          <c:order val="1"/>
          <c:tx>
            <c:v>forráshő</c:v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'olvadáshő-forráshő (2)'!$D$7:$D$18</c:f>
              <c:strCache>
                <c:ptCount val="12"/>
                <c:pt idx="0">
                  <c:v>benzol</c:v>
                </c:pt>
                <c:pt idx="1">
                  <c:v>glicerin</c:v>
                </c:pt>
                <c:pt idx="2">
                  <c:v>víz</c:v>
                </c:pt>
                <c:pt idx="3">
                  <c:v>etil-alkohol</c:v>
                </c:pt>
                <c:pt idx="4">
                  <c:v>metil-alkohol</c:v>
                </c:pt>
                <c:pt idx="5">
                  <c:v>etil-éter</c:v>
                </c:pt>
                <c:pt idx="6">
                  <c:v>arany</c:v>
                </c:pt>
                <c:pt idx="7">
                  <c:v>ezüst</c:v>
                </c:pt>
                <c:pt idx="8">
                  <c:v>ólom</c:v>
                </c:pt>
                <c:pt idx="9">
                  <c:v>vas</c:v>
                </c:pt>
                <c:pt idx="10">
                  <c:v>cink</c:v>
                </c:pt>
                <c:pt idx="11">
                  <c:v>kalcium</c:v>
                </c:pt>
              </c:strCache>
            </c:strRef>
          </c:cat>
          <c:val>
            <c:numRef>
              <c:f>'olvadáshő-forráshő (2)'!$F$7:$F$18</c:f>
              <c:numCache>
                <c:formatCode>General</c:formatCode>
                <c:ptCount val="12"/>
                <c:pt idx="0">
                  <c:v>395.7</c:v>
                </c:pt>
                <c:pt idx="1">
                  <c:v>1101.2</c:v>
                </c:pt>
                <c:pt idx="2">
                  <c:v>2256.4</c:v>
                </c:pt>
                <c:pt idx="3">
                  <c:v>906.1</c:v>
                </c:pt>
                <c:pt idx="4">
                  <c:v>1109.5999999999999</c:v>
                </c:pt>
                <c:pt idx="5">
                  <c:v>376.8</c:v>
                </c:pt>
                <c:pt idx="6">
                  <c:v>1758.5</c:v>
                </c:pt>
                <c:pt idx="7">
                  <c:v>2177.1999999999998</c:v>
                </c:pt>
                <c:pt idx="8">
                  <c:v>879.2</c:v>
                </c:pt>
                <c:pt idx="9">
                  <c:v>6364.2</c:v>
                </c:pt>
                <c:pt idx="10">
                  <c:v>1800.4</c:v>
                </c:pt>
                <c:pt idx="11">
                  <c:v>4178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44843328"/>
        <c:axId val="1644838432"/>
      </c:barChart>
      <c:catAx>
        <c:axId val="1644843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38432"/>
        <c:crosses val="autoZero"/>
        <c:auto val="1"/>
        <c:lblAlgn val="ctr"/>
        <c:lblOffset val="100"/>
        <c:noMultiLvlLbl val="0"/>
      </c:catAx>
      <c:valAx>
        <c:axId val="1644838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</a:t>
            </a:r>
            <a:r>
              <a:rPr lang="hu-HU" baseline="0"/>
              <a:t> víz gőznyomása a hőmérséklet függvényében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vízgőz!$V$3</c:f>
              <c:strCache>
                <c:ptCount val="1"/>
                <c:pt idx="0">
                  <c:v>p (Pa)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0.11776319270812663"/>
                  <c:y val="-0.142217834737942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vízgőz!$U$4:$U$47</c:f>
              <c:numCache>
                <c:formatCode>General</c:formatCode>
                <c:ptCount val="44"/>
                <c:pt idx="0">
                  <c:v>274</c:v>
                </c:pt>
                <c:pt idx="1">
                  <c:v>275</c:v>
                </c:pt>
                <c:pt idx="2">
                  <c:v>276</c:v>
                </c:pt>
                <c:pt idx="3">
                  <c:v>277</c:v>
                </c:pt>
                <c:pt idx="4">
                  <c:v>278</c:v>
                </c:pt>
                <c:pt idx="5">
                  <c:v>279</c:v>
                </c:pt>
                <c:pt idx="6">
                  <c:v>280</c:v>
                </c:pt>
                <c:pt idx="7">
                  <c:v>281</c:v>
                </c:pt>
                <c:pt idx="8">
                  <c:v>282</c:v>
                </c:pt>
                <c:pt idx="9">
                  <c:v>283</c:v>
                </c:pt>
                <c:pt idx="10">
                  <c:v>284</c:v>
                </c:pt>
                <c:pt idx="11">
                  <c:v>285</c:v>
                </c:pt>
                <c:pt idx="12">
                  <c:v>286</c:v>
                </c:pt>
                <c:pt idx="13">
                  <c:v>287</c:v>
                </c:pt>
                <c:pt idx="14">
                  <c:v>288</c:v>
                </c:pt>
                <c:pt idx="15">
                  <c:v>289</c:v>
                </c:pt>
                <c:pt idx="16">
                  <c:v>290</c:v>
                </c:pt>
                <c:pt idx="17">
                  <c:v>291</c:v>
                </c:pt>
                <c:pt idx="18">
                  <c:v>292</c:v>
                </c:pt>
                <c:pt idx="19">
                  <c:v>293</c:v>
                </c:pt>
                <c:pt idx="20">
                  <c:v>294</c:v>
                </c:pt>
                <c:pt idx="21">
                  <c:v>295</c:v>
                </c:pt>
                <c:pt idx="22">
                  <c:v>296</c:v>
                </c:pt>
                <c:pt idx="23">
                  <c:v>297</c:v>
                </c:pt>
                <c:pt idx="24">
                  <c:v>298</c:v>
                </c:pt>
                <c:pt idx="25">
                  <c:v>299</c:v>
                </c:pt>
                <c:pt idx="26">
                  <c:v>300</c:v>
                </c:pt>
                <c:pt idx="27">
                  <c:v>301</c:v>
                </c:pt>
                <c:pt idx="28">
                  <c:v>302</c:v>
                </c:pt>
                <c:pt idx="29">
                  <c:v>303</c:v>
                </c:pt>
                <c:pt idx="30">
                  <c:v>308</c:v>
                </c:pt>
                <c:pt idx="31">
                  <c:v>313</c:v>
                </c:pt>
                <c:pt idx="32">
                  <c:v>318</c:v>
                </c:pt>
                <c:pt idx="33">
                  <c:v>323</c:v>
                </c:pt>
                <c:pt idx="34">
                  <c:v>328</c:v>
                </c:pt>
                <c:pt idx="35">
                  <c:v>333</c:v>
                </c:pt>
                <c:pt idx="36">
                  <c:v>338</c:v>
                </c:pt>
                <c:pt idx="37">
                  <c:v>343</c:v>
                </c:pt>
                <c:pt idx="38">
                  <c:v>348</c:v>
                </c:pt>
                <c:pt idx="39">
                  <c:v>353</c:v>
                </c:pt>
                <c:pt idx="40">
                  <c:v>358</c:v>
                </c:pt>
                <c:pt idx="41">
                  <c:v>363</c:v>
                </c:pt>
                <c:pt idx="42">
                  <c:v>368</c:v>
                </c:pt>
                <c:pt idx="43">
                  <c:v>373</c:v>
                </c:pt>
              </c:numCache>
            </c:numRef>
          </c:xVal>
          <c:yVal>
            <c:numRef>
              <c:f>vízgőz!$V$4:$V$47</c:f>
              <c:numCache>
                <c:formatCode>0</c:formatCode>
                <c:ptCount val="44"/>
                <c:pt idx="0">
                  <c:v>653.26800000000003</c:v>
                </c:pt>
                <c:pt idx="1">
                  <c:v>706.59599999999989</c:v>
                </c:pt>
                <c:pt idx="2">
                  <c:v>759.92399999999998</c:v>
                </c:pt>
                <c:pt idx="3">
                  <c:v>813.25199999999995</c:v>
                </c:pt>
                <c:pt idx="4">
                  <c:v>866.57999999999993</c:v>
                </c:pt>
                <c:pt idx="5">
                  <c:v>933.24</c:v>
                </c:pt>
                <c:pt idx="6">
                  <c:v>999.9</c:v>
                </c:pt>
                <c:pt idx="7">
                  <c:v>1066.56</c:v>
                </c:pt>
                <c:pt idx="8">
                  <c:v>1146.5519999999999</c:v>
                </c:pt>
                <c:pt idx="9">
                  <c:v>1226.5439999999999</c:v>
                </c:pt>
                <c:pt idx="10">
                  <c:v>1306.5360000000001</c:v>
                </c:pt>
                <c:pt idx="11">
                  <c:v>1399.86</c:v>
                </c:pt>
                <c:pt idx="12">
                  <c:v>1493.1839999999997</c:v>
                </c:pt>
                <c:pt idx="13">
                  <c:v>1599.84</c:v>
                </c:pt>
                <c:pt idx="14">
                  <c:v>1706.4960000000001</c:v>
                </c:pt>
                <c:pt idx="15">
                  <c:v>1813.1519999999998</c:v>
                </c:pt>
                <c:pt idx="16">
                  <c:v>1933.1399999999999</c:v>
                </c:pt>
                <c:pt idx="17">
                  <c:v>2066.46</c:v>
                </c:pt>
                <c:pt idx="18">
                  <c:v>2199.7799999999997</c:v>
                </c:pt>
                <c:pt idx="19">
                  <c:v>2333.1</c:v>
                </c:pt>
                <c:pt idx="20">
                  <c:v>2479.752</c:v>
                </c:pt>
                <c:pt idx="21">
                  <c:v>2639.7359999999999</c:v>
                </c:pt>
                <c:pt idx="22">
                  <c:v>2813.0520000000001</c:v>
                </c:pt>
                <c:pt idx="23">
                  <c:v>2986.3679999999995</c:v>
                </c:pt>
                <c:pt idx="24">
                  <c:v>3173.0160000000001</c:v>
                </c:pt>
                <c:pt idx="25">
                  <c:v>3359.6639999999998</c:v>
                </c:pt>
                <c:pt idx="26">
                  <c:v>3559.6439999999998</c:v>
                </c:pt>
                <c:pt idx="27">
                  <c:v>3772.9559999999997</c:v>
                </c:pt>
                <c:pt idx="28">
                  <c:v>3999.6</c:v>
                </c:pt>
                <c:pt idx="29">
                  <c:v>4239.576</c:v>
                </c:pt>
                <c:pt idx="30">
                  <c:v>5626.1040000000003</c:v>
                </c:pt>
                <c:pt idx="31">
                  <c:v>7372.5959999999995</c:v>
                </c:pt>
                <c:pt idx="32">
                  <c:v>9585.7080000000005</c:v>
                </c:pt>
                <c:pt idx="33">
                  <c:v>12332.099999999999</c:v>
                </c:pt>
                <c:pt idx="34">
                  <c:v>15745.091999999999</c:v>
                </c:pt>
                <c:pt idx="35">
                  <c:v>19918.007999999998</c:v>
                </c:pt>
                <c:pt idx="36">
                  <c:v>25010.831999999999</c:v>
                </c:pt>
                <c:pt idx="37">
                  <c:v>31156.883999999998</c:v>
                </c:pt>
                <c:pt idx="38">
                  <c:v>38542.811999999998</c:v>
                </c:pt>
                <c:pt idx="39">
                  <c:v>47355.263999999996</c:v>
                </c:pt>
                <c:pt idx="40">
                  <c:v>57794.219999999994</c:v>
                </c:pt>
                <c:pt idx="41">
                  <c:v>70112.987999999998</c:v>
                </c:pt>
                <c:pt idx="42">
                  <c:v>84524.87999999999</c:v>
                </c:pt>
                <c:pt idx="43">
                  <c:v>101323.2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36256"/>
        <c:axId val="1644842784"/>
      </c:scatterChart>
      <c:valAx>
        <c:axId val="1644836256"/>
        <c:scaling>
          <c:orientation val="minMax"/>
          <c:min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Hőmérésklet</a:t>
                </a:r>
                <a:r>
                  <a:rPr lang="hu-HU" baseline="0"/>
                  <a:t> (K)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2784"/>
        <c:crosses val="autoZero"/>
        <c:crossBetween val="midCat"/>
      </c:valAx>
      <c:valAx>
        <c:axId val="16448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Nyomás</a:t>
                </a:r>
                <a:r>
                  <a:rPr lang="hu-HU" baseline="0"/>
                  <a:t> (Pa)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36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</a:t>
            </a:r>
            <a:r>
              <a:rPr lang="hu-HU" baseline="0"/>
              <a:t> nyomás logaritmusa a hőmérséklet reciproka függvényében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vízgőz!$Y$3</c:f>
              <c:strCache>
                <c:ptCount val="1"/>
                <c:pt idx="0">
                  <c:v>lnp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5744520788404634E-3"/>
                  <c:y val="-0.4906963922409107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vízgőz!$X$4:$X$47</c:f>
              <c:numCache>
                <c:formatCode>0.0000</c:formatCode>
                <c:ptCount val="44"/>
                <c:pt idx="0">
                  <c:v>3.6496350364963502E-3</c:v>
                </c:pt>
                <c:pt idx="1">
                  <c:v>3.6363636363636364E-3</c:v>
                </c:pt>
                <c:pt idx="2">
                  <c:v>3.6231884057971015E-3</c:v>
                </c:pt>
                <c:pt idx="3">
                  <c:v>3.6101083032490976E-3</c:v>
                </c:pt>
                <c:pt idx="4">
                  <c:v>3.5971223021582736E-3</c:v>
                </c:pt>
                <c:pt idx="5">
                  <c:v>3.5842293906810036E-3</c:v>
                </c:pt>
                <c:pt idx="6">
                  <c:v>3.5714285714285713E-3</c:v>
                </c:pt>
                <c:pt idx="7">
                  <c:v>3.5587188612099642E-3</c:v>
                </c:pt>
                <c:pt idx="8">
                  <c:v>3.5460992907801418E-3</c:v>
                </c:pt>
                <c:pt idx="9">
                  <c:v>3.5335689045936395E-3</c:v>
                </c:pt>
                <c:pt idx="10">
                  <c:v>3.5211267605633804E-3</c:v>
                </c:pt>
                <c:pt idx="11">
                  <c:v>3.5087719298245615E-3</c:v>
                </c:pt>
                <c:pt idx="12">
                  <c:v>3.4965034965034965E-3</c:v>
                </c:pt>
                <c:pt idx="13">
                  <c:v>3.4843205574912892E-3</c:v>
                </c:pt>
                <c:pt idx="14">
                  <c:v>3.472222222222222E-3</c:v>
                </c:pt>
                <c:pt idx="15">
                  <c:v>3.4602076124567475E-3</c:v>
                </c:pt>
                <c:pt idx="16">
                  <c:v>3.4482758620689655E-3</c:v>
                </c:pt>
                <c:pt idx="17">
                  <c:v>3.4364261168384879E-3</c:v>
                </c:pt>
                <c:pt idx="18">
                  <c:v>3.4246575342465752E-3</c:v>
                </c:pt>
                <c:pt idx="19">
                  <c:v>3.4129692832764505E-3</c:v>
                </c:pt>
                <c:pt idx="20">
                  <c:v>3.4013605442176869E-3</c:v>
                </c:pt>
                <c:pt idx="21">
                  <c:v>3.3898305084745762E-3</c:v>
                </c:pt>
                <c:pt idx="22">
                  <c:v>3.3783783783783786E-3</c:v>
                </c:pt>
                <c:pt idx="23">
                  <c:v>3.3670033670033669E-3</c:v>
                </c:pt>
                <c:pt idx="24">
                  <c:v>3.3557046979865771E-3</c:v>
                </c:pt>
                <c:pt idx="25">
                  <c:v>3.3444816053511705E-3</c:v>
                </c:pt>
                <c:pt idx="26">
                  <c:v>3.3333333333333335E-3</c:v>
                </c:pt>
                <c:pt idx="27">
                  <c:v>3.3222591362126247E-3</c:v>
                </c:pt>
                <c:pt idx="28">
                  <c:v>3.3112582781456954E-3</c:v>
                </c:pt>
                <c:pt idx="29">
                  <c:v>3.3003300330033004E-3</c:v>
                </c:pt>
                <c:pt idx="30">
                  <c:v>3.246753246753247E-3</c:v>
                </c:pt>
                <c:pt idx="31">
                  <c:v>3.1948881789137379E-3</c:v>
                </c:pt>
                <c:pt idx="32">
                  <c:v>3.1446540880503146E-3</c:v>
                </c:pt>
                <c:pt idx="33">
                  <c:v>3.0959752321981426E-3</c:v>
                </c:pt>
                <c:pt idx="34">
                  <c:v>3.0487804878048782E-3</c:v>
                </c:pt>
                <c:pt idx="35">
                  <c:v>3.003003003003003E-3</c:v>
                </c:pt>
                <c:pt idx="36">
                  <c:v>2.9585798816568047E-3</c:v>
                </c:pt>
                <c:pt idx="37">
                  <c:v>2.9154518950437317E-3</c:v>
                </c:pt>
                <c:pt idx="38">
                  <c:v>2.8735632183908046E-3</c:v>
                </c:pt>
                <c:pt idx="39">
                  <c:v>2.8328611898016999E-3</c:v>
                </c:pt>
                <c:pt idx="40">
                  <c:v>2.7932960893854749E-3</c:v>
                </c:pt>
                <c:pt idx="41">
                  <c:v>2.7548209366391185E-3</c:v>
                </c:pt>
                <c:pt idx="42">
                  <c:v>2.717391304347826E-3</c:v>
                </c:pt>
                <c:pt idx="43">
                  <c:v>2.6809651474530832E-3</c:v>
                </c:pt>
              </c:numCache>
            </c:numRef>
          </c:xVal>
          <c:yVal>
            <c:numRef>
              <c:f>vízgőz!$Y$4:$Y$47</c:f>
              <c:numCache>
                <c:formatCode>0.00000</c:formatCode>
                <c:ptCount val="44"/>
                <c:pt idx="0">
                  <c:v>6.4819874585561204</c:v>
                </c:pt>
                <c:pt idx="1">
                  <c:v>6.560459073997615</c:v>
                </c:pt>
                <c:pt idx="2">
                  <c:v>6.6332184282800437</c:v>
                </c:pt>
                <c:pt idx="3">
                  <c:v>6.7010410246188048</c:v>
                </c:pt>
                <c:pt idx="4">
                  <c:v>6.7645544303411302</c:v>
                </c:pt>
                <c:pt idx="5">
                  <c:v>6.8386624024948519</c:v>
                </c:pt>
                <c:pt idx="6">
                  <c:v>6.9076552739818036</c:v>
                </c:pt>
                <c:pt idx="7">
                  <c:v>6.9721937951193746</c:v>
                </c:pt>
                <c:pt idx="8">
                  <c:v>7.0445144566990008</c:v>
                </c:pt>
                <c:pt idx="9">
                  <c:v>7.111955737494533</c:v>
                </c:pt>
                <c:pt idx="10">
                  <c:v>7.1751346391160649</c:v>
                </c:pt>
                <c:pt idx="11">
                  <c:v>7.2441275106030165</c:v>
                </c:pt>
                <c:pt idx="12">
                  <c:v>7.3086660317405876</c:v>
                </c:pt>
                <c:pt idx="13">
                  <c:v>7.3776589032275393</c:v>
                </c:pt>
                <c:pt idx="14">
                  <c:v>7.4421974243651103</c:v>
                </c:pt>
                <c:pt idx="15">
                  <c:v>7.5028220461815449</c:v>
                </c:pt>
                <c:pt idx="16">
                  <c:v>7.5669009028660676</c:v>
                </c:pt>
                <c:pt idx="17">
                  <c:v>7.6335922773647402</c:v>
                </c:pt>
                <c:pt idx="18">
                  <c:v>7.6961126343460737</c:v>
                </c:pt>
                <c:pt idx="19">
                  <c:v>7.754953134369007</c:v>
                </c:pt>
                <c:pt idx="20">
                  <c:v>7.8159138341586942</c:v>
                </c:pt>
                <c:pt idx="21">
                  <c:v>7.8784341911400286</c:v>
                </c:pt>
                <c:pt idx="22">
                  <c:v>7.9420252939215601</c:v>
                </c:pt>
                <c:pt idx="23">
                  <c:v>8.001813212300533</c:v>
                </c:pt>
                <c:pt idx="24">
                  <c:v>8.0624378341169685</c:v>
                </c:pt>
                <c:pt idx="25">
                  <c:v>8.1195962479569168</c:v>
                </c:pt>
                <c:pt idx="26">
                  <c:v>8.1774158188457431</c:v>
                </c:pt>
                <c:pt idx="27">
                  <c:v>8.2356140580887303</c:v>
                </c:pt>
                <c:pt idx="28">
                  <c:v>8.2939496351016935</c:v>
                </c:pt>
                <c:pt idx="29">
                  <c:v>8.3522185432256695</c:v>
                </c:pt>
                <c:pt idx="30">
                  <c:v>8.6351724744815055</c:v>
                </c:pt>
                <c:pt idx="31">
                  <c:v>8.9055251619678284</c:v>
                </c:pt>
                <c:pt idx="32">
                  <c:v>9.1680285181665404</c:v>
                </c:pt>
                <c:pt idx="33">
                  <c:v>9.4199608979579175</c:v>
                </c:pt>
                <c:pt idx="34">
                  <c:v>9.6642839766428548</c:v>
                </c:pt>
                <c:pt idx="35">
                  <c:v>9.8993795261382562</c:v>
                </c:pt>
                <c:pt idx="36">
                  <c:v>10.127064290011663</c:v>
                </c:pt>
                <c:pt idx="37">
                  <c:v>10.346790494984351</c:v>
                </c:pt>
                <c:pt idx="38">
                  <c:v>10.55952490246184</c:v>
                </c:pt>
                <c:pt idx="39">
                  <c:v>10.765433264557554</c:v>
                </c:pt>
                <c:pt idx="40">
                  <c:v>10.964644049660135</c:v>
                </c:pt>
                <c:pt idx="41">
                  <c:v>11.157863334034838</c:v>
                </c:pt>
                <c:pt idx="42">
                  <c:v>11.344801207876765</c:v>
                </c:pt>
                <c:pt idx="43">
                  <c:v>11.526070686719915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47680"/>
        <c:axId val="1644835168"/>
      </c:scatterChart>
      <c:valAx>
        <c:axId val="1644847680"/>
        <c:scaling>
          <c:orientation val="minMax"/>
          <c:min val="2.6000000000000007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1/T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35168"/>
        <c:crosses val="autoZero"/>
        <c:crossBetween val="midCat"/>
      </c:valAx>
      <c:valAx>
        <c:axId val="1644835168"/>
        <c:scaling>
          <c:orientation val="minMax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lnp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7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</a:t>
            </a:r>
            <a:r>
              <a:rPr lang="hu-HU" baseline="0"/>
              <a:t> vízgőz nyomása a hőmérséklet reciproka függvényében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0057531424551766"/>
          <c:y val="9.8113658070678136E-2"/>
          <c:w val="0.85623462650252025"/>
          <c:h val="0.80541235175115999"/>
        </c:manualLayout>
      </c:layout>
      <c:scatterChart>
        <c:scatterStyle val="lineMarker"/>
        <c:varyColors val="0"/>
        <c:ser>
          <c:idx val="0"/>
          <c:order val="0"/>
          <c:tx>
            <c:strRef>
              <c:f>vízgőz!$Y$54</c:f>
              <c:strCache>
                <c:ptCount val="1"/>
                <c:pt idx="0">
                  <c:v>p (Pa)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-3.5298810553284335E-2"/>
                  <c:y val="-0.6949449393943127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vízgőz!$X$55:$X$98</c:f>
              <c:numCache>
                <c:formatCode>0.00000</c:formatCode>
                <c:ptCount val="44"/>
                <c:pt idx="0">
                  <c:v>3.6496350364963502E-3</c:v>
                </c:pt>
                <c:pt idx="1">
                  <c:v>3.6363636363636364E-3</c:v>
                </c:pt>
                <c:pt idx="2">
                  <c:v>3.6231884057971015E-3</c:v>
                </c:pt>
                <c:pt idx="3">
                  <c:v>3.6101083032490976E-3</c:v>
                </c:pt>
                <c:pt idx="4">
                  <c:v>3.5971223021582736E-3</c:v>
                </c:pt>
                <c:pt idx="5">
                  <c:v>3.5842293906810036E-3</c:v>
                </c:pt>
                <c:pt idx="6">
                  <c:v>3.5714285714285713E-3</c:v>
                </c:pt>
                <c:pt idx="7">
                  <c:v>3.5587188612099642E-3</c:v>
                </c:pt>
                <c:pt idx="8">
                  <c:v>3.5460992907801418E-3</c:v>
                </c:pt>
                <c:pt idx="9">
                  <c:v>3.5335689045936395E-3</c:v>
                </c:pt>
                <c:pt idx="10">
                  <c:v>3.5211267605633804E-3</c:v>
                </c:pt>
                <c:pt idx="11">
                  <c:v>3.5087719298245615E-3</c:v>
                </c:pt>
                <c:pt idx="12">
                  <c:v>3.4965034965034965E-3</c:v>
                </c:pt>
                <c:pt idx="13">
                  <c:v>3.4843205574912892E-3</c:v>
                </c:pt>
                <c:pt idx="14">
                  <c:v>3.472222222222222E-3</c:v>
                </c:pt>
                <c:pt idx="15">
                  <c:v>3.4602076124567475E-3</c:v>
                </c:pt>
                <c:pt idx="16">
                  <c:v>3.4482758620689655E-3</c:v>
                </c:pt>
                <c:pt idx="17">
                  <c:v>3.4364261168384879E-3</c:v>
                </c:pt>
                <c:pt idx="18">
                  <c:v>3.4246575342465752E-3</c:v>
                </c:pt>
                <c:pt idx="19">
                  <c:v>3.4129692832764505E-3</c:v>
                </c:pt>
                <c:pt idx="20">
                  <c:v>3.4013605442176869E-3</c:v>
                </c:pt>
                <c:pt idx="21">
                  <c:v>3.3898305084745762E-3</c:v>
                </c:pt>
                <c:pt idx="22">
                  <c:v>3.3783783783783786E-3</c:v>
                </c:pt>
                <c:pt idx="23">
                  <c:v>3.3670033670033669E-3</c:v>
                </c:pt>
                <c:pt idx="24">
                  <c:v>3.3557046979865771E-3</c:v>
                </c:pt>
                <c:pt idx="25">
                  <c:v>3.3444816053511705E-3</c:v>
                </c:pt>
                <c:pt idx="26">
                  <c:v>3.3333333333333335E-3</c:v>
                </c:pt>
                <c:pt idx="27">
                  <c:v>3.3222591362126247E-3</c:v>
                </c:pt>
                <c:pt idx="28">
                  <c:v>3.3112582781456954E-3</c:v>
                </c:pt>
                <c:pt idx="29">
                  <c:v>3.3003300330033004E-3</c:v>
                </c:pt>
                <c:pt idx="30">
                  <c:v>3.246753246753247E-3</c:v>
                </c:pt>
                <c:pt idx="31">
                  <c:v>3.1948881789137379E-3</c:v>
                </c:pt>
                <c:pt idx="32">
                  <c:v>3.1446540880503146E-3</c:v>
                </c:pt>
                <c:pt idx="33">
                  <c:v>3.0959752321981426E-3</c:v>
                </c:pt>
                <c:pt idx="34">
                  <c:v>3.0487804878048782E-3</c:v>
                </c:pt>
                <c:pt idx="35">
                  <c:v>3.003003003003003E-3</c:v>
                </c:pt>
                <c:pt idx="36">
                  <c:v>2.9585798816568047E-3</c:v>
                </c:pt>
                <c:pt idx="37">
                  <c:v>2.9154518950437317E-3</c:v>
                </c:pt>
                <c:pt idx="38">
                  <c:v>2.8735632183908046E-3</c:v>
                </c:pt>
                <c:pt idx="39">
                  <c:v>2.8328611898016999E-3</c:v>
                </c:pt>
                <c:pt idx="40">
                  <c:v>2.7932960893854749E-3</c:v>
                </c:pt>
                <c:pt idx="41">
                  <c:v>2.7548209366391185E-3</c:v>
                </c:pt>
                <c:pt idx="42">
                  <c:v>2.717391304347826E-3</c:v>
                </c:pt>
                <c:pt idx="43">
                  <c:v>2.6809651474530832E-3</c:v>
                </c:pt>
              </c:numCache>
            </c:numRef>
          </c:xVal>
          <c:yVal>
            <c:numRef>
              <c:f>vízgőz!$Y$55:$Y$98</c:f>
              <c:numCache>
                <c:formatCode>0</c:formatCode>
                <c:ptCount val="44"/>
                <c:pt idx="0">
                  <c:v>653.26800000000003</c:v>
                </c:pt>
                <c:pt idx="1">
                  <c:v>706.59599999999989</c:v>
                </c:pt>
                <c:pt idx="2">
                  <c:v>759.92399999999998</c:v>
                </c:pt>
                <c:pt idx="3">
                  <c:v>813.25199999999995</c:v>
                </c:pt>
                <c:pt idx="4">
                  <c:v>866.57999999999993</c:v>
                </c:pt>
                <c:pt idx="5">
                  <c:v>933.24</c:v>
                </c:pt>
                <c:pt idx="6">
                  <c:v>999.9</c:v>
                </c:pt>
                <c:pt idx="7">
                  <c:v>1066.56</c:v>
                </c:pt>
                <c:pt idx="8">
                  <c:v>1146.5519999999999</c:v>
                </c:pt>
                <c:pt idx="9">
                  <c:v>1226.5439999999999</c:v>
                </c:pt>
                <c:pt idx="10">
                  <c:v>1306.5360000000001</c:v>
                </c:pt>
                <c:pt idx="11">
                  <c:v>1399.86</c:v>
                </c:pt>
                <c:pt idx="12">
                  <c:v>1493.1839999999997</c:v>
                </c:pt>
                <c:pt idx="13">
                  <c:v>1599.84</c:v>
                </c:pt>
                <c:pt idx="14">
                  <c:v>1706.4960000000001</c:v>
                </c:pt>
                <c:pt idx="15">
                  <c:v>1813.1519999999998</c:v>
                </c:pt>
                <c:pt idx="16">
                  <c:v>1933.1399999999999</c:v>
                </c:pt>
                <c:pt idx="17">
                  <c:v>2066.46</c:v>
                </c:pt>
                <c:pt idx="18">
                  <c:v>2199.7799999999997</c:v>
                </c:pt>
                <c:pt idx="19">
                  <c:v>2333.1</c:v>
                </c:pt>
                <c:pt idx="20">
                  <c:v>2479.752</c:v>
                </c:pt>
                <c:pt idx="21">
                  <c:v>2639.7359999999999</c:v>
                </c:pt>
                <c:pt idx="22">
                  <c:v>2813.0520000000001</c:v>
                </c:pt>
                <c:pt idx="23">
                  <c:v>2986.3679999999995</c:v>
                </c:pt>
                <c:pt idx="24">
                  <c:v>3173.0160000000001</c:v>
                </c:pt>
                <c:pt idx="25">
                  <c:v>3359.6639999999998</c:v>
                </c:pt>
                <c:pt idx="26">
                  <c:v>3559.6439999999998</c:v>
                </c:pt>
                <c:pt idx="27">
                  <c:v>3772.9559999999997</c:v>
                </c:pt>
                <c:pt idx="28">
                  <c:v>3999.6</c:v>
                </c:pt>
                <c:pt idx="29">
                  <c:v>4239.576</c:v>
                </c:pt>
                <c:pt idx="30">
                  <c:v>5626.1040000000003</c:v>
                </c:pt>
                <c:pt idx="31">
                  <c:v>7372.5959999999995</c:v>
                </c:pt>
                <c:pt idx="32">
                  <c:v>9585.7080000000005</c:v>
                </c:pt>
                <c:pt idx="33">
                  <c:v>12332.099999999999</c:v>
                </c:pt>
                <c:pt idx="34">
                  <c:v>15745.091999999999</c:v>
                </c:pt>
                <c:pt idx="35">
                  <c:v>19918.007999999998</c:v>
                </c:pt>
                <c:pt idx="36">
                  <c:v>25010.831999999999</c:v>
                </c:pt>
                <c:pt idx="37">
                  <c:v>31156.883999999998</c:v>
                </c:pt>
                <c:pt idx="38">
                  <c:v>38542.811999999998</c:v>
                </c:pt>
                <c:pt idx="39">
                  <c:v>47355.263999999996</c:v>
                </c:pt>
                <c:pt idx="40">
                  <c:v>57794.219999999994</c:v>
                </c:pt>
                <c:pt idx="41">
                  <c:v>70112.987999999998</c:v>
                </c:pt>
                <c:pt idx="42">
                  <c:v>84524.87999999999</c:v>
                </c:pt>
                <c:pt idx="43">
                  <c:v>101323.2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50400"/>
        <c:axId val="1644839520"/>
      </c:scatterChart>
      <c:valAx>
        <c:axId val="1644850400"/>
        <c:scaling>
          <c:orientation val="minMax"/>
          <c:min val="2.6000000000000007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1/T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39520"/>
        <c:crosses val="autoZero"/>
        <c:crossBetween val="midCat"/>
      </c:valAx>
      <c:valAx>
        <c:axId val="164483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Nyomás</a:t>
                </a:r>
                <a:r>
                  <a:rPr lang="hu-HU" baseline="0"/>
                  <a:t> (Pa)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50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Alacsonyabb</a:t>
            </a:r>
            <a:r>
              <a:rPr lang="hu-HU" baseline="0"/>
              <a:t> hőmérsékletek</a:t>
            </a:r>
            <a:endParaRPr lang="hu-H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0.15120844269466316"/>
                  <c:y val="-0.663100029163021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vízgőz!$X$109:$X$129</c:f>
              <c:numCache>
                <c:formatCode>0.00000</c:formatCode>
                <c:ptCount val="21"/>
                <c:pt idx="0">
                  <c:v>3.6496350364963502E-3</c:v>
                </c:pt>
                <c:pt idx="1">
                  <c:v>3.6363636363636364E-3</c:v>
                </c:pt>
                <c:pt idx="2">
                  <c:v>3.6231884057971015E-3</c:v>
                </c:pt>
                <c:pt idx="3">
                  <c:v>3.6101083032490976E-3</c:v>
                </c:pt>
                <c:pt idx="4">
                  <c:v>3.5971223021582736E-3</c:v>
                </c:pt>
                <c:pt idx="5">
                  <c:v>3.5842293906810036E-3</c:v>
                </c:pt>
                <c:pt idx="6">
                  <c:v>3.5714285714285713E-3</c:v>
                </c:pt>
                <c:pt idx="7">
                  <c:v>3.5587188612099642E-3</c:v>
                </c:pt>
                <c:pt idx="8">
                  <c:v>3.5460992907801418E-3</c:v>
                </c:pt>
                <c:pt idx="9">
                  <c:v>3.5335689045936395E-3</c:v>
                </c:pt>
                <c:pt idx="10">
                  <c:v>3.5211267605633804E-3</c:v>
                </c:pt>
                <c:pt idx="11">
                  <c:v>3.5087719298245615E-3</c:v>
                </c:pt>
                <c:pt idx="12">
                  <c:v>3.4965034965034965E-3</c:v>
                </c:pt>
                <c:pt idx="13">
                  <c:v>3.4843205574912892E-3</c:v>
                </c:pt>
                <c:pt idx="14">
                  <c:v>3.472222222222222E-3</c:v>
                </c:pt>
                <c:pt idx="15">
                  <c:v>3.4602076124567475E-3</c:v>
                </c:pt>
                <c:pt idx="16">
                  <c:v>3.4482758620689655E-3</c:v>
                </c:pt>
                <c:pt idx="17">
                  <c:v>3.4364261168384879E-3</c:v>
                </c:pt>
                <c:pt idx="18">
                  <c:v>3.4246575342465752E-3</c:v>
                </c:pt>
                <c:pt idx="19">
                  <c:v>3.4129692832764505E-3</c:v>
                </c:pt>
                <c:pt idx="20">
                  <c:v>3.4013605442176869E-3</c:v>
                </c:pt>
              </c:numCache>
            </c:numRef>
          </c:xVal>
          <c:yVal>
            <c:numRef>
              <c:f>vízgőz!$Y$109:$Y$129</c:f>
              <c:numCache>
                <c:formatCode>0</c:formatCode>
                <c:ptCount val="21"/>
                <c:pt idx="0">
                  <c:v>653.26800000000003</c:v>
                </c:pt>
                <c:pt idx="1">
                  <c:v>706.59599999999989</c:v>
                </c:pt>
                <c:pt idx="2">
                  <c:v>759.92399999999998</c:v>
                </c:pt>
                <c:pt idx="3">
                  <c:v>813.25199999999995</c:v>
                </c:pt>
                <c:pt idx="4">
                  <c:v>866.57999999999993</c:v>
                </c:pt>
                <c:pt idx="5">
                  <c:v>933.24</c:v>
                </c:pt>
                <c:pt idx="6">
                  <c:v>999.9</c:v>
                </c:pt>
                <c:pt idx="7">
                  <c:v>1066.56</c:v>
                </c:pt>
                <c:pt idx="8">
                  <c:v>1146.5519999999999</c:v>
                </c:pt>
                <c:pt idx="9">
                  <c:v>1226.5439999999999</c:v>
                </c:pt>
                <c:pt idx="10">
                  <c:v>1306.5360000000001</c:v>
                </c:pt>
                <c:pt idx="11">
                  <c:v>1399.86</c:v>
                </c:pt>
                <c:pt idx="12">
                  <c:v>1493.1839999999997</c:v>
                </c:pt>
                <c:pt idx="13">
                  <c:v>1599.84</c:v>
                </c:pt>
                <c:pt idx="14">
                  <c:v>1706.4960000000001</c:v>
                </c:pt>
                <c:pt idx="15">
                  <c:v>1813.1519999999998</c:v>
                </c:pt>
                <c:pt idx="16">
                  <c:v>1933.1399999999999</c:v>
                </c:pt>
                <c:pt idx="17">
                  <c:v>2066.46</c:v>
                </c:pt>
                <c:pt idx="18">
                  <c:v>2199.7799999999997</c:v>
                </c:pt>
                <c:pt idx="19">
                  <c:v>2333.1</c:v>
                </c:pt>
                <c:pt idx="20">
                  <c:v>2479.752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37888"/>
        <c:axId val="1644846048"/>
      </c:scatterChart>
      <c:valAx>
        <c:axId val="1644837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1/T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6048"/>
        <c:crosses val="autoZero"/>
        <c:crossBetween val="midCat"/>
      </c:valAx>
      <c:valAx>
        <c:axId val="164484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Nyomás</a:t>
                </a:r>
                <a:r>
                  <a:rPr lang="hu-HU" baseline="0"/>
                  <a:t> (Pa)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37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Magasabb</a:t>
            </a:r>
            <a:r>
              <a:rPr lang="hu-HU" baseline="0"/>
              <a:t> hőmérsékletek</a:t>
            </a:r>
            <a:endParaRPr lang="hu-H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0.15416382327209099"/>
                  <c:y val="-0.651049504228638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vízgőz!$X$132:$X$154</c:f>
              <c:numCache>
                <c:formatCode>0.00000</c:formatCode>
                <c:ptCount val="23"/>
                <c:pt idx="0">
                  <c:v>3.3898305084745762E-3</c:v>
                </c:pt>
                <c:pt idx="1">
                  <c:v>3.3783783783783786E-3</c:v>
                </c:pt>
                <c:pt idx="2">
                  <c:v>3.3670033670033669E-3</c:v>
                </c:pt>
                <c:pt idx="3">
                  <c:v>3.3557046979865771E-3</c:v>
                </c:pt>
                <c:pt idx="4">
                  <c:v>3.3444816053511705E-3</c:v>
                </c:pt>
                <c:pt idx="5">
                  <c:v>3.3333333333333335E-3</c:v>
                </c:pt>
                <c:pt idx="6">
                  <c:v>3.3222591362126247E-3</c:v>
                </c:pt>
                <c:pt idx="7">
                  <c:v>3.3112582781456954E-3</c:v>
                </c:pt>
                <c:pt idx="8">
                  <c:v>3.3003300330033004E-3</c:v>
                </c:pt>
                <c:pt idx="9">
                  <c:v>3.246753246753247E-3</c:v>
                </c:pt>
                <c:pt idx="10">
                  <c:v>3.1948881789137379E-3</c:v>
                </c:pt>
                <c:pt idx="11">
                  <c:v>3.1446540880503146E-3</c:v>
                </c:pt>
                <c:pt idx="12">
                  <c:v>3.0959752321981426E-3</c:v>
                </c:pt>
                <c:pt idx="13">
                  <c:v>3.0487804878048782E-3</c:v>
                </c:pt>
                <c:pt idx="14">
                  <c:v>3.003003003003003E-3</c:v>
                </c:pt>
                <c:pt idx="15">
                  <c:v>2.9585798816568047E-3</c:v>
                </c:pt>
                <c:pt idx="16">
                  <c:v>2.9154518950437317E-3</c:v>
                </c:pt>
                <c:pt idx="17">
                  <c:v>2.8735632183908046E-3</c:v>
                </c:pt>
                <c:pt idx="18">
                  <c:v>2.8328611898016999E-3</c:v>
                </c:pt>
                <c:pt idx="19">
                  <c:v>2.7932960893854749E-3</c:v>
                </c:pt>
                <c:pt idx="20">
                  <c:v>2.7548209366391185E-3</c:v>
                </c:pt>
                <c:pt idx="21">
                  <c:v>2.717391304347826E-3</c:v>
                </c:pt>
                <c:pt idx="22">
                  <c:v>2.6809651474530832E-3</c:v>
                </c:pt>
              </c:numCache>
            </c:numRef>
          </c:xVal>
          <c:yVal>
            <c:numRef>
              <c:f>vízgőz!$Y$132:$Y$154</c:f>
              <c:numCache>
                <c:formatCode>0</c:formatCode>
                <c:ptCount val="23"/>
                <c:pt idx="0">
                  <c:v>2639.7359999999999</c:v>
                </c:pt>
                <c:pt idx="1">
                  <c:v>2813.0520000000001</c:v>
                </c:pt>
                <c:pt idx="2">
                  <c:v>2986.3679999999995</c:v>
                </c:pt>
                <c:pt idx="3">
                  <c:v>3173.0160000000001</c:v>
                </c:pt>
                <c:pt idx="4">
                  <c:v>3359.6639999999998</c:v>
                </c:pt>
                <c:pt idx="5">
                  <c:v>3559.6439999999998</c:v>
                </c:pt>
                <c:pt idx="6">
                  <c:v>3772.9559999999997</c:v>
                </c:pt>
                <c:pt idx="7">
                  <c:v>3999.6</c:v>
                </c:pt>
                <c:pt idx="8">
                  <c:v>4239.576</c:v>
                </c:pt>
                <c:pt idx="9">
                  <c:v>5626.1040000000003</c:v>
                </c:pt>
                <c:pt idx="10">
                  <c:v>7372.5959999999995</c:v>
                </c:pt>
                <c:pt idx="11">
                  <c:v>9585.7080000000005</c:v>
                </c:pt>
                <c:pt idx="12">
                  <c:v>12332.099999999999</c:v>
                </c:pt>
                <c:pt idx="13">
                  <c:v>15745.091999999999</c:v>
                </c:pt>
                <c:pt idx="14">
                  <c:v>19918.007999999998</c:v>
                </c:pt>
                <c:pt idx="15">
                  <c:v>25010.831999999999</c:v>
                </c:pt>
                <c:pt idx="16">
                  <c:v>31156.883999999998</c:v>
                </c:pt>
                <c:pt idx="17">
                  <c:v>38542.811999999998</c:v>
                </c:pt>
                <c:pt idx="18">
                  <c:v>47355.263999999996</c:v>
                </c:pt>
                <c:pt idx="19">
                  <c:v>57794.219999999994</c:v>
                </c:pt>
                <c:pt idx="20">
                  <c:v>70112.987999999998</c:v>
                </c:pt>
                <c:pt idx="21">
                  <c:v>84524.87999999999</c:v>
                </c:pt>
                <c:pt idx="22">
                  <c:v>101323.2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48224"/>
        <c:axId val="1644849312"/>
      </c:scatterChart>
      <c:valAx>
        <c:axId val="1644848224"/>
        <c:scaling>
          <c:orientation val="minMax"/>
          <c:min val="2.5000000000000005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1/T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9312"/>
        <c:crosses val="autoZero"/>
        <c:crossBetween val="midCat"/>
      </c:valAx>
      <c:valAx>
        <c:axId val="164484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Nyomás</a:t>
                </a:r>
                <a:r>
                  <a:rPr lang="hu-HU" baseline="0"/>
                  <a:t> (Pa)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</a:t>
            </a:r>
            <a:r>
              <a:rPr lang="hu-HU" baseline="0"/>
              <a:t> kloroform gőznyomása a hőmérséklet reciproka függvényében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vízgőz!$AB$202</c:f>
              <c:strCache>
                <c:ptCount val="1"/>
                <c:pt idx="0">
                  <c:v>p (103 Pa)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0.20168748787872587"/>
                  <c:y val="-0.65010110952040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vízgőz!$AA$203:$AA$208</c:f>
              <c:numCache>
                <c:formatCode>General</c:formatCode>
                <c:ptCount val="6"/>
                <c:pt idx="0">
                  <c:v>3.6764705882352941E-3</c:v>
                </c:pt>
                <c:pt idx="1">
                  <c:v>3.4129692832764505E-3</c:v>
                </c:pt>
                <c:pt idx="2">
                  <c:v>3.3467202141900937E-3</c:v>
                </c:pt>
                <c:pt idx="3">
                  <c:v>3.1026993484331365E-3</c:v>
                </c:pt>
                <c:pt idx="4">
                  <c:v>3.0581039755351682E-3</c:v>
                </c:pt>
                <c:pt idx="5">
                  <c:v>2.9850746268656717E-3</c:v>
                </c:pt>
              </c:numCache>
            </c:numRef>
          </c:xVal>
          <c:yVal>
            <c:numRef>
              <c:f>vízgőz!$AB$203:$AB$208</c:f>
              <c:numCache>
                <c:formatCode>0.0</c:formatCode>
                <c:ptCount val="6"/>
                <c:pt idx="0">
                  <c:v>6.7</c:v>
                </c:pt>
                <c:pt idx="1">
                  <c:v>20</c:v>
                </c:pt>
                <c:pt idx="2">
                  <c:v>26.7</c:v>
                </c:pt>
                <c:pt idx="3">
                  <c:v>66.7</c:v>
                </c:pt>
                <c:pt idx="4">
                  <c:v>80</c:v>
                </c:pt>
                <c:pt idx="5">
                  <c:v>106.7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49856"/>
        <c:axId val="1644836800"/>
      </c:scatterChart>
      <c:valAx>
        <c:axId val="1644849856"/>
        <c:scaling>
          <c:orientation val="minMax"/>
          <c:min val="2.7000000000000006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1/T</a:t>
                </a:r>
                <a:r>
                  <a:rPr lang="hu-HU" baseline="0"/>
                  <a:t> (1/K)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36800"/>
        <c:crosses val="autoZero"/>
        <c:crossBetween val="midCat"/>
      </c:valAx>
      <c:valAx>
        <c:axId val="164483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</a:t>
                </a:r>
                <a:r>
                  <a:rPr lang="hu-HU" baseline="0"/>
                  <a:t> (10</a:t>
                </a:r>
                <a:r>
                  <a:rPr lang="hu-HU" baseline="30000"/>
                  <a:t>3</a:t>
                </a:r>
                <a:r>
                  <a:rPr lang="hu-HU" baseline="0"/>
                  <a:t> Pa)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9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</a:t>
            </a:r>
            <a:r>
              <a:rPr lang="hu-HU" baseline="0"/>
              <a:t> víz moláris párolgáshője a hőmérséklet függvényében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vízgőz!$AW$154</c:f>
              <c:strCache>
                <c:ptCount val="1"/>
                <c:pt idx="0">
                  <c:v>kJ/mol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vízgőz!$AV$155:$AV$175</c:f>
              <c:numCache>
                <c:formatCode>General</c:formatCode>
                <c:ptCount val="21"/>
                <c:pt idx="0">
                  <c:v>0</c:v>
                </c:pt>
                <c:pt idx="1">
                  <c:v>25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373</c:v>
                </c:pt>
                <c:pt idx="20">
                  <c:v>374</c:v>
                </c:pt>
              </c:numCache>
            </c:numRef>
          </c:xVal>
          <c:yVal>
            <c:numRef>
              <c:f>vízgőz!$AW$155:$AW$175</c:f>
              <c:numCache>
                <c:formatCode>General</c:formatCode>
                <c:ptCount val="21"/>
                <c:pt idx="0">
                  <c:v>45.054000000000002</c:v>
                </c:pt>
                <c:pt idx="1">
                  <c:v>43.99</c:v>
                </c:pt>
                <c:pt idx="2">
                  <c:v>43.35</c:v>
                </c:pt>
                <c:pt idx="3">
                  <c:v>42.481999999999999</c:v>
                </c:pt>
                <c:pt idx="4">
                  <c:v>41.585000000000001</c:v>
                </c:pt>
                <c:pt idx="5">
                  <c:v>40.656999999999996</c:v>
                </c:pt>
                <c:pt idx="6">
                  <c:v>39.683999999999997</c:v>
                </c:pt>
                <c:pt idx="7">
                  <c:v>38.643000000000001</c:v>
                </c:pt>
                <c:pt idx="8">
                  <c:v>37.518000000000001</c:v>
                </c:pt>
                <c:pt idx="9">
                  <c:v>36.304000000000002</c:v>
                </c:pt>
                <c:pt idx="10">
                  <c:v>34.962000000000003</c:v>
                </c:pt>
                <c:pt idx="11">
                  <c:v>33.468000000000004</c:v>
                </c:pt>
                <c:pt idx="12">
                  <c:v>31.809000000000001</c:v>
                </c:pt>
                <c:pt idx="13">
                  <c:v>29.93</c:v>
                </c:pt>
                <c:pt idx="14">
                  <c:v>27.795000000000002</c:v>
                </c:pt>
                <c:pt idx="15">
                  <c:v>25.3</c:v>
                </c:pt>
                <c:pt idx="16">
                  <c:v>22.297000000000001</c:v>
                </c:pt>
                <c:pt idx="17">
                  <c:v>18.501999999999999</c:v>
                </c:pt>
                <c:pt idx="18">
                  <c:v>12.965999999999999</c:v>
                </c:pt>
                <c:pt idx="19">
                  <c:v>2.0670000000000002</c:v>
                </c:pt>
                <c:pt idx="2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41152"/>
        <c:axId val="1644841696"/>
      </c:scatterChart>
      <c:valAx>
        <c:axId val="1644841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Hőmérséklet</a:t>
                </a:r>
                <a:r>
                  <a:rPr lang="hu-HU" baseline="0"/>
                  <a:t> (°C)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1696"/>
        <c:crosses val="autoZero"/>
        <c:crossBetween val="midCat"/>
      </c:valAx>
      <c:valAx>
        <c:axId val="164484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Moláris</a:t>
                </a:r>
                <a:r>
                  <a:rPr lang="hu-HU" baseline="0"/>
                  <a:t> párolgáshő (kJ/mol)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1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</a:t>
            </a:r>
            <a:r>
              <a:rPr lang="hu-HU" baseline="0"/>
              <a:t> víz párolgáshőjének változása a hőmérésklet függvényében</a:t>
            </a:r>
          </a:p>
          <a:p>
            <a:pPr>
              <a:defRPr/>
            </a:pPr>
            <a:r>
              <a:rPr lang="hu-HU" baseline="0"/>
              <a:t>A </a:t>
            </a:r>
            <a:r>
              <a:rPr lang="hu-HU" baseline="0">
                <a:solidFill>
                  <a:srgbClr val="3366FF"/>
                </a:solidFill>
              </a:rPr>
              <a:t>mért</a:t>
            </a:r>
            <a:r>
              <a:rPr lang="hu-HU" baseline="0"/>
              <a:t> és a </a:t>
            </a:r>
            <a:r>
              <a:rPr lang="hu-HU" baseline="0">
                <a:solidFill>
                  <a:schemeClr val="accent2"/>
                </a:solidFill>
              </a:rPr>
              <a:t>számított</a:t>
            </a:r>
            <a:r>
              <a:rPr lang="hu-HU" baseline="0"/>
              <a:t> adatok összehasonlítása</a:t>
            </a:r>
            <a:endParaRPr lang="hu-H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Mért adatok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vízgőz!$AV$155:$AV$175</c:f>
              <c:numCache>
                <c:formatCode>General</c:formatCode>
                <c:ptCount val="21"/>
                <c:pt idx="0">
                  <c:v>0</c:v>
                </c:pt>
                <c:pt idx="1">
                  <c:v>25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373</c:v>
                </c:pt>
                <c:pt idx="20">
                  <c:v>374</c:v>
                </c:pt>
              </c:numCache>
            </c:numRef>
          </c:xVal>
          <c:yVal>
            <c:numRef>
              <c:f>vízgőz!$AX$155:$AX$175</c:f>
              <c:numCache>
                <c:formatCode>0.0</c:formatCode>
                <c:ptCount val="21"/>
                <c:pt idx="0">
                  <c:v>2500.4970000000003</c:v>
                </c:pt>
                <c:pt idx="1">
                  <c:v>2441.4450000000002</c:v>
                </c:pt>
                <c:pt idx="2">
                  <c:v>2405.9250000000002</c:v>
                </c:pt>
                <c:pt idx="3">
                  <c:v>2357.7509999999997</c:v>
                </c:pt>
                <c:pt idx="4">
                  <c:v>2307.9675000000002</c:v>
                </c:pt>
                <c:pt idx="5">
                  <c:v>2256.4634999999998</c:v>
                </c:pt>
                <c:pt idx="6">
                  <c:v>2202.462</c:v>
                </c:pt>
                <c:pt idx="7">
                  <c:v>2144.6865000000003</c:v>
                </c:pt>
                <c:pt idx="8">
                  <c:v>2082.2490000000003</c:v>
                </c:pt>
                <c:pt idx="9">
                  <c:v>2014.8720000000001</c:v>
                </c:pt>
                <c:pt idx="10">
                  <c:v>1940.3910000000001</c:v>
                </c:pt>
                <c:pt idx="11">
                  <c:v>1857.4740000000002</c:v>
                </c:pt>
                <c:pt idx="12">
                  <c:v>1765.3995</c:v>
                </c:pt>
                <c:pt idx="13">
                  <c:v>1661.115</c:v>
                </c:pt>
                <c:pt idx="14">
                  <c:v>1542.6225000000002</c:v>
                </c:pt>
                <c:pt idx="15">
                  <c:v>1404.15</c:v>
                </c:pt>
                <c:pt idx="16">
                  <c:v>1237.4835</c:v>
                </c:pt>
                <c:pt idx="17">
                  <c:v>1026.8609999999999</c:v>
                </c:pt>
                <c:pt idx="18">
                  <c:v>719.61299999999994</c:v>
                </c:pt>
                <c:pt idx="19">
                  <c:v>114.71850000000001</c:v>
                </c:pt>
                <c:pt idx="20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Számított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vízgőz!$AV$155:$AV$175</c:f>
              <c:numCache>
                <c:formatCode>General</c:formatCode>
                <c:ptCount val="21"/>
                <c:pt idx="0">
                  <c:v>0</c:v>
                </c:pt>
                <c:pt idx="1">
                  <c:v>25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373</c:v>
                </c:pt>
                <c:pt idx="20">
                  <c:v>374</c:v>
                </c:pt>
              </c:numCache>
            </c:numRef>
          </c:xVal>
          <c:yVal>
            <c:numRef>
              <c:f>vízgőz!$AY$155:$AY$175</c:f>
              <c:numCache>
                <c:formatCode>0.0</c:formatCode>
                <c:ptCount val="21"/>
                <c:pt idx="0">
                  <c:v>2500.0273852568725</c:v>
                </c:pt>
                <c:pt idx="1">
                  <c:v>2443.0337930723949</c:v>
                </c:pt>
                <c:pt idx="2">
                  <c:v>2407.51989437058</c:v>
                </c:pt>
                <c:pt idx="3">
                  <c:v>2358.4736821532197</c:v>
                </c:pt>
                <c:pt idx="4">
                  <c:v>2307.2980043311327</c:v>
                </c:pt>
                <c:pt idx="5">
                  <c:v>2253.7454860400167</c:v>
                </c:pt>
                <c:pt idx="6">
                  <c:v>2197.5192976788953</c:v>
                </c:pt>
                <c:pt idx="7">
                  <c:v>2138.2584479605121</c:v>
                </c:pt>
                <c:pt idx="8">
                  <c:v>2075.5170140660812</c:v>
                </c:pt>
                <c:pt idx="9">
                  <c:v>2008.7339763770797</c:v>
                </c:pt>
                <c:pt idx="10">
                  <c:v>1937.1879357467428</c:v>
                </c:pt>
                <c:pt idx="11">
                  <c:v>1859.9263904725817</c:v>
                </c:pt>
                <c:pt idx="12">
                  <c:v>1775.649801847602</c:v>
                </c:pt>
                <c:pt idx="13">
                  <c:v>1682.5096697444724</c:v>
                </c:pt>
                <c:pt idx="14">
                  <c:v>1577.7281786954572</c:v>
                </c:pt>
                <c:pt idx="15">
                  <c:v>1456.8018487549716</c:v>
                </c:pt>
                <c:pt idx="16">
                  <c:v>1311.5603735132672</c:v>
                </c:pt>
                <c:pt idx="17">
                  <c:v>1124.1320813156397</c:v>
                </c:pt>
                <c:pt idx="18">
                  <c:v>836.31200871865769</c:v>
                </c:pt>
                <c:pt idx="19">
                  <c:v>347</c:v>
                </c:pt>
                <c:pt idx="2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42240"/>
        <c:axId val="1644844416"/>
      </c:scatterChart>
      <c:valAx>
        <c:axId val="1644842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Hőmérséklet</a:t>
                </a:r>
                <a:r>
                  <a:rPr lang="hu-HU" baseline="0"/>
                  <a:t> °C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4416"/>
        <c:crosses val="autoZero"/>
        <c:crossBetween val="midCat"/>
      </c:valAx>
      <c:valAx>
        <c:axId val="164484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Párolgáshő</a:t>
                </a:r>
                <a:r>
                  <a:rPr lang="hu-HU" baseline="0"/>
                  <a:t> (kJ/kg)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2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</a:t>
            </a:r>
            <a:r>
              <a:rPr lang="hu-HU" baseline="0"/>
              <a:t> víz fajhője a három halmazállapotban</a:t>
            </a:r>
            <a:endParaRPr lang="hu-H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fajhők!$N$4:$N$6</c:f>
              <c:strCache>
                <c:ptCount val="3"/>
                <c:pt idx="0">
                  <c:v>folyékony víz</c:v>
                </c:pt>
                <c:pt idx="1">
                  <c:v>jég</c:v>
                </c:pt>
                <c:pt idx="2">
                  <c:v>vízgőz (állandó nyomáson)</c:v>
                </c:pt>
              </c:strCache>
            </c:strRef>
          </c:cat>
          <c:val>
            <c:numRef>
              <c:f>fajhők!$O$4:$O$6</c:f>
              <c:numCache>
                <c:formatCode>General</c:formatCode>
                <c:ptCount val="3"/>
                <c:pt idx="0">
                  <c:v>4183</c:v>
                </c:pt>
                <c:pt idx="1">
                  <c:v>2093</c:v>
                </c:pt>
                <c:pt idx="2">
                  <c:v>1847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0946960"/>
        <c:axId val="1640941520"/>
      </c:barChart>
      <c:catAx>
        <c:axId val="164094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41520"/>
        <c:crosses val="autoZero"/>
        <c:auto val="1"/>
        <c:lblAlgn val="ctr"/>
        <c:lblOffset val="100"/>
        <c:noMultiLvlLbl val="0"/>
      </c:catAx>
      <c:valAx>
        <c:axId val="164094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Fajhő</a:t>
                </a:r>
                <a:r>
                  <a:rPr lang="hu-HU" baseline="0"/>
                  <a:t> (J/kgK)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4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</a:t>
            </a:r>
            <a:r>
              <a:rPr lang="hu-HU" baseline="0"/>
              <a:t> víz sűrűségének változása a hőmérésklet függvényében</a:t>
            </a:r>
            <a:endParaRPr lang="hu-H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vízgőz!$M$204</c:f>
              <c:strCache>
                <c:ptCount val="1"/>
                <c:pt idx="0">
                  <c:v>sűrűség (kg/m3)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vízgőz!$L$205:$L$225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xVal>
          <c:yVal>
            <c:numRef>
              <c:f>vízgőz!$M$205:$M$225</c:f>
              <c:numCache>
                <c:formatCode>General</c:formatCode>
                <c:ptCount val="21"/>
                <c:pt idx="0">
                  <c:v>999.9</c:v>
                </c:pt>
                <c:pt idx="1">
                  <c:v>1000</c:v>
                </c:pt>
                <c:pt idx="2">
                  <c:v>999.7</c:v>
                </c:pt>
                <c:pt idx="3">
                  <c:v>999.1</c:v>
                </c:pt>
                <c:pt idx="4">
                  <c:v>998.2</c:v>
                </c:pt>
                <c:pt idx="5">
                  <c:v>997.1</c:v>
                </c:pt>
                <c:pt idx="6">
                  <c:v>995.7</c:v>
                </c:pt>
                <c:pt idx="7">
                  <c:v>994.1</c:v>
                </c:pt>
                <c:pt idx="8">
                  <c:v>992.2</c:v>
                </c:pt>
                <c:pt idx="9">
                  <c:v>990.2</c:v>
                </c:pt>
                <c:pt idx="10">
                  <c:v>988.1</c:v>
                </c:pt>
                <c:pt idx="11">
                  <c:v>985.7</c:v>
                </c:pt>
                <c:pt idx="12">
                  <c:v>983.2</c:v>
                </c:pt>
                <c:pt idx="13">
                  <c:v>980.6</c:v>
                </c:pt>
                <c:pt idx="14">
                  <c:v>977.8</c:v>
                </c:pt>
                <c:pt idx="15">
                  <c:v>974.9</c:v>
                </c:pt>
                <c:pt idx="16">
                  <c:v>971.8</c:v>
                </c:pt>
                <c:pt idx="17">
                  <c:v>968.7</c:v>
                </c:pt>
                <c:pt idx="18">
                  <c:v>965.3</c:v>
                </c:pt>
                <c:pt idx="19">
                  <c:v>961.9</c:v>
                </c:pt>
                <c:pt idx="20">
                  <c:v>958.4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48768"/>
        <c:axId val="1646204240"/>
      </c:scatterChart>
      <c:valAx>
        <c:axId val="1644848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Hőmérésklet</a:t>
                </a:r>
                <a:r>
                  <a:rPr lang="hu-HU" baseline="0"/>
                  <a:t> (°C)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6204240"/>
        <c:crosses val="autoZero"/>
        <c:crossBetween val="midCat"/>
      </c:valAx>
      <c:valAx>
        <c:axId val="164620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Sűrűség</a:t>
                </a:r>
                <a:r>
                  <a:rPr lang="hu-HU" baseline="0"/>
                  <a:t> (kg/m</a:t>
                </a:r>
                <a:r>
                  <a:rPr lang="hu-HU" baseline="30000"/>
                  <a:t>3</a:t>
                </a:r>
                <a:r>
                  <a:rPr lang="hu-HU" baseline="0"/>
                  <a:t> ) 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2.8153153153153154E-2"/>
              <c:y val="0.386021359399040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8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effectLst/>
              </a:rPr>
              <a:t>A víz sűrűségének változása a hőmérésklet függvényében</a:t>
            </a:r>
            <a:endParaRPr lang="hu-H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vízgőz!$M$241</c:f>
              <c:strCache>
                <c:ptCount val="1"/>
                <c:pt idx="0">
                  <c:v>sűrűség (kg/m3)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vízgőz!$L$242:$L$257</c:f>
              <c:numCache>
                <c:formatCode>General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numCache>
            </c:numRef>
          </c:xVal>
          <c:yVal>
            <c:numRef>
              <c:f>vízgőz!$M$242:$M$257</c:f>
              <c:numCache>
                <c:formatCode>0.000</c:formatCode>
                <c:ptCount val="16"/>
                <c:pt idx="0">
                  <c:v>999.85699999999997</c:v>
                </c:pt>
                <c:pt idx="1">
                  <c:v>999.92600000000004</c:v>
                </c:pt>
                <c:pt idx="2">
                  <c:v>999.96699999999998</c:v>
                </c:pt>
                <c:pt idx="3">
                  <c:v>999.99199999999996</c:v>
                </c:pt>
                <c:pt idx="4">
                  <c:v>1000</c:v>
                </c:pt>
                <c:pt idx="5">
                  <c:v>999.99099999999999</c:v>
                </c:pt>
                <c:pt idx="6">
                  <c:v>999.97</c:v>
                </c:pt>
                <c:pt idx="7">
                  <c:v>999.92899999999997</c:v>
                </c:pt>
                <c:pt idx="8">
                  <c:v>999.87599999999998</c:v>
                </c:pt>
                <c:pt idx="9">
                  <c:v>999.80799999999999</c:v>
                </c:pt>
                <c:pt idx="10">
                  <c:v>999.72699999999998</c:v>
                </c:pt>
                <c:pt idx="11">
                  <c:v>999.63199999999995</c:v>
                </c:pt>
                <c:pt idx="12">
                  <c:v>999.524</c:v>
                </c:pt>
                <c:pt idx="13">
                  <c:v>999.404</c:v>
                </c:pt>
                <c:pt idx="14">
                  <c:v>999.27099999999996</c:v>
                </c:pt>
                <c:pt idx="15">
                  <c:v>999.12599999999998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204784"/>
        <c:axId val="1646211856"/>
      </c:scatterChart>
      <c:valAx>
        <c:axId val="164620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Hőmérésklet</a:t>
                </a:r>
                <a:r>
                  <a:rPr lang="hu-HU" baseline="0"/>
                  <a:t> (°C)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6211856"/>
        <c:crosses val="autoZero"/>
        <c:crossBetween val="midCat"/>
      </c:valAx>
      <c:valAx>
        <c:axId val="164621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000" b="0" i="0" u="none" strike="noStrike" baseline="0">
                    <a:effectLst/>
                  </a:rPr>
                  <a:t>Sűrűség (kg/m</a:t>
                </a:r>
                <a:r>
                  <a:rPr lang="hu-HU" sz="1000" b="0" i="0" u="none" strike="noStrike" baseline="30000">
                    <a:effectLst/>
                  </a:rPr>
                  <a:t>3</a:t>
                </a:r>
                <a:r>
                  <a:rPr lang="hu-HU" sz="1000" b="0" i="0" u="none" strike="noStrike" baseline="0">
                    <a:effectLst/>
                  </a:rPr>
                  <a:t> )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6204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</a:t>
            </a:r>
            <a:r>
              <a:rPr lang="hu-HU" baseline="0"/>
              <a:t> hazai szélerűműpark teljesítményének alakulása egy 2015-ös novemberi 2 hét alatt </a:t>
            </a:r>
            <a:endParaRPr lang="hu-HU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szélerőmű!$F$5:$F$32</c:f>
              <c:strCache>
                <c:ptCount val="28"/>
                <c:pt idx="0">
                  <c:v>1. nap éfélkor</c:v>
                </c:pt>
                <c:pt idx="1">
                  <c:v>1. nap délben</c:v>
                </c:pt>
                <c:pt idx="2">
                  <c:v>2. nap éfélkor</c:v>
                </c:pt>
                <c:pt idx="3">
                  <c:v>2. nap délben</c:v>
                </c:pt>
                <c:pt idx="4">
                  <c:v>3. nap éfélkor</c:v>
                </c:pt>
                <c:pt idx="5">
                  <c:v>3. nap délben</c:v>
                </c:pt>
                <c:pt idx="6">
                  <c:v>4. nap éfélkor</c:v>
                </c:pt>
                <c:pt idx="7">
                  <c:v>4. nap délben</c:v>
                </c:pt>
                <c:pt idx="8">
                  <c:v>5. nap éfélkor</c:v>
                </c:pt>
                <c:pt idx="9">
                  <c:v>5. nap délben</c:v>
                </c:pt>
                <c:pt idx="10">
                  <c:v>6. nap éfélkor</c:v>
                </c:pt>
                <c:pt idx="11">
                  <c:v>6. nap délben</c:v>
                </c:pt>
                <c:pt idx="12">
                  <c:v>7. nap éfélkor</c:v>
                </c:pt>
                <c:pt idx="13">
                  <c:v>7. nap délben</c:v>
                </c:pt>
                <c:pt idx="14">
                  <c:v>8. nap éfélkor</c:v>
                </c:pt>
                <c:pt idx="15">
                  <c:v>8. nap délben</c:v>
                </c:pt>
                <c:pt idx="16">
                  <c:v>9. nap éfélkor</c:v>
                </c:pt>
                <c:pt idx="17">
                  <c:v>9. nap délben</c:v>
                </c:pt>
                <c:pt idx="18">
                  <c:v>10. nap éfélkor</c:v>
                </c:pt>
                <c:pt idx="19">
                  <c:v>10. nap délben</c:v>
                </c:pt>
                <c:pt idx="20">
                  <c:v>11. nap éfélkor</c:v>
                </c:pt>
                <c:pt idx="21">
                  <c:v>11. nap délben</c:v>
                </c:pt>
                <c:pt idx="22">
                  <c:v>12. nap éfélkor</c:v>
                </c:pt>
                <c:pt idx="23">
                  <c:v>12. nap délben</c:v>
                </c:pt>
                <c:pt idx="24">
                  <c:v>13. nap éfélkor</c:v>
                </c:pt>
                <c:pt idx="25">
                  <c:v>13. nap délben</c:v>
                </c:pt>
                <c:pt idx="26">
                  <c:v>14. nap éfélkor</c:v>
                </c:pt>
                <c:pt idx="27">
                  <c:v>14. nap délben</c:v>
                </c:pt>
              </c:strCache>
            </c:strRef>
          </c:cat>
          <c:val>
            <c:numRef>
              <c:f>szélerőmű!$G$5:$G$32</c:f>
              <c:numCache>
                <c:formatCode>General</c:formatCode>
                <c:ptCount val="28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100</c:v>
                </c:pt>
                <c:pt idx="4">
                  <c:v>75</c:v>
                </c:pt>
                <c:pt idx="5">
                  <c:v>75</c:v>
                </c:pt>
                <c:pt idx="6">
                  <c:v>150</c:v>
                </c:pt>
                <c:pt idx="7">
                  <c:v>150</c:v>
                </c:pt>
                <c:pt idx="8">
                  <c:v>10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845504"/>
        <c:axId val="1644844960"/>
      </c:lineChart>
      <c:catAx>
        <c:axId val="164484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4960"/>
        <c:crosses val="autoZero"/>
        <c:auto val="1"/>
        <c:lblAlgn val="ctr"/>
        <c:lblOffset val="100"/>
        <c:noMultiLvlLbl val="0"/>
      </c:catAx>
      <c:valAx>
        <c:axId val="1644844960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Teljesítmény</a:t>
                </a:r>
                <a:r>
                  <a:rPr lang="hu-HU" baseline="0"/>
                  <a:t> MW-ban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effectLst/>
              </a:rPr>
              <a:t>A hazai szélerűműpark teljesítményének alakulása egy 2015-ös novemberi hét alatt </a:t>
            </a:r>
            <a:endParaRPr lang="hu-HU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cat>
            <c:strRef>
              <c:f>szélerőmű!$F$35:$F$41</c:f>
              <c:strCache>
                <c:ptCount val="7"/>
                <c:pt idx="0">
                  <c:v>1. nap </c:v>
                </c:pt>
                <c:pt idx="1">
                  <c:v>2. nap </c:v>
                </c:pt>
                <c:pt idx="2">
                  <c:v>3. nap </c:v>
                </c:pt>
                <c:pt idx="3">
                  <c:v>4. nap </c:v>
                </c:pt>
                <c:pt idx="4">
                  <c:v>5. nap </c:v>
                </c:pt>
                <c:pt idx="5">
                  <c:v>6. nap </c:v>
                </c:pt>
                <c:pt idx="6">
                  <c:v>7. nap </c:v>
                </c:pt>
              </c:strCache>
            </c:strRef>
          </c:cat>
          <c:val>
            <c:numRef>
              <c:f>szélerőmű!$G$35:$G$41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75</c:v>
                </c:pt>
                <c:pt idx="3">
                  <c:v>150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843872"/>
        <c:axId val="1644846592"/>
      </c:areaChart>
      <c:catAx>
        <c:axId val="164484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6592"/>
        <c:crosses val="autoZero"/>
        <c:auto val="1"/>
        <c:lblAlgn val="ctr"/>
        <c:lblOffset val="100"/>
        <c:noMultiLvlLbl val="0"/>
      </c:catAx>
      <c:valAx>
        <c:axId val="1644846592"/>
        <c:scaling>
          <c:orientation val="minMax"/>
          <c:max val="3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Teljesítmény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3872"/>
        <c:crosses val="autoZero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effectLst/>
              </a:rPr>
              <a:t>A hazai szélerűműpark teljesítményének alakulása egy 2015-ös novemberi hét alatt </a:t>
            </a:r>
            <a:endParaRPr lang="hu-HU">
              <a:effectLst/>
            </a:endParaRP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szélerőmű!$F$62</c:f>
              <c:strCache>
                <c:ptCount val="1"/>
                <c:pt idx="0">
                  <c:v>1. nap 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szélerőmű!$G$62</c:f>
              <c:numCache>
                <c:formatCode>General</c:formatCode>
                <c:ptCount val="1"/>
                <c:pt idx="0">
                  <c:v>50</c:v>
                </c:pt>
              </c:numCache>
            </c:numRef>
          </c:val>
        </c:ser>
        <c:ser>
          <c:idx val="1"/>
          <c:order val="1"/>
          <c:tx>
            <c:strRef>
              <c:f>szélerőmű!$F$63</c:f>
              <c:strCache>
                <c:ptCount val="1"/>
                <c:pt idx="0">
                  <c:v>2. nap 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szélerőmű!$G$63</c:f>
              <c:numCache>
                <c:formatCode>General</c:formatCode>
                <c:ptCount val="1"/>
                <c:pt idx="0">
                  <c:v>100</c:v>
                </c:pt>
              </c:numCache>
            </c:numRef>
          </c:val>
        </c:ser>
        <c:ser>
          <c:idx val="2"/>
          <c:order val="2"/>
          <c:tx>
            <c:strRef>
              <c:f>szélerőmű!$F$64</c:f>
              <c:strCache>
                <c:ptCount val="1"/>
                <c:pt idx="0">
                  <c:v>3. nap 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szélerőmű!$G$64</c:f>
              <c:numCache>
                <c:formatCode>General</c:formatCode>
                <c:ptCount val="1"/>
                <c:pt idx="0">
                  <c:v>75</c:v>
                </c:pt>
              </c:numCache>
            </c:numRef>
          </c:val>
        </c:ser>
        <c:ser>
          <c:idx val="3"/>
          <c:order val="3"/>
          <c:tx>
            <c:strRef>
              <c:f>szélerőmű!$F$65</c:f>
              <c:strCache>
                <c:ptCount val="1"/>
                <c:pt idx="0">
                  <c:v>4. nap 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szélerőmű!$G$65</c:f>
              <c:numCache>
                <c:formatCode>General</c:formatCode>
                <c:ptCount val="1"/>
                <c:pt idx="0">
                  <c:v>150</c:v>
                </c:pt>
              </c:numCache>
            </c:numRef>
          </c:val>
        </c:ser>
        <c:ser>
          <c:idx val="4"/>
          <c:order val="4"/>
          <c:tx>
            <c:strRef>
              <c:f>szélerőmű!$F$66</c:f>
              <c:strCache>
                <c:ptCount val="1"/>
                <c:pt idx="0">
                  <c:v>5. nap </c:v>
                </c:pt>
              </c:strCache>
            </c:strRef>
          </c:tx>
          <c:spPr>
            <a:solidFill>
              <a:srgbClr val="FF0000"/>
            </a:solidFill>
            <a:effectLst/>
          </c:spPr>
          <c:invertIfNegative val="0"/>
          <c:val>
            <c:numRef>
              <c:f>szélerőmű!$G$66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5"/>
          <c:order val="5"/>
          <c:tx>
            <c:strRef>
              <c:f>szélerőmű!$F$67</c:f>
              <c:strCache>
                <c:ptCount val="1"/>
                <c:pt idx="0">
                  <c:v>6. nap </c:v>
                </c:pt>
              </c:strCache>
            </c:strRef>
          </c:tx>
          <c:spPr>
            <a:solidFill>
              <a:schemeClr val="accent6"/>
            </a:solidFill>
            <a:effectLst/>
          </c:spPr>
          <c:invertIfNegative val="0"/>
          <c:val>
            <c:numRef>
              <c:f>szélerőmű!$G$67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szélerőmű!$F$68</c:f>
              <c:strCache>
                <c:ptCount val="1"/>
                <c:pt idx="0">
                  <c:v>7. nap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effectLst/>
          </c:spPr>
          <c:invertIfNegative val="0"/>
          <c:val>
            <c:numRef>
              <c:f>szélerőmű!$G$68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44847136"/>
        <c:axId val="1644840608"/>
      </c:barChart>
      <c:catAx>
        <c:axId val="16448471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1 .              2 .               3.            4.             5.              6.               7.nap    </a:t>
                </a:r>
              </a:p>
            </c:rich>
          </c:tx>
          <c:layout>
            <c:manualLayout>
              <c:xMode val="edge"/>
              <c:yMode val="edge"/>
              <c:x val="0.24144633236634894"/>
              <c:y val="0.92120755413385824"/>
            </c:manualLayout>
          </c:layout>
          <c:overlay val="0"/>
        </c:title>
        <c:majorTickMark val="out"/>
        <c:minorTickMark val="none"/>
        <c:tickLblPos val="nextTo"/>
        <c:crossAx val="1644840608"/>
        <c:crosses val="autoZero"/>
        <c:auto val="0"/>
        <c:lblAlgn val="ctr"/>
        <c:lblOffset val="100"/>
        <c:noMultiLvlLbl val="0"/>
      </c:catAx>
      <c:valAx>
        <c:axId val="1644840608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Teljesítmény</a:t>
                </a:r>
                <a:r>
                  <a:rPr lang="hu-HU" baseline="0"/>
                  <a:t> MW</a:t>
                </a:r>
                <a:endParaRPr lang="hu-H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484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 paperSize="9" orientation="landscape" horizontalDpi="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Különböző vegyületek </a:t>
            </a:r>
            <a:r>
              <a:rPr lang="en-US"/>
              <a:t>fajhő</a:t>
            </a:r>
            <a:r>
              <a:rPr lang="hu-HU"/>
              <a:t>i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fajhők!$C$22</c:f>
              <c:strCache>
                <c:ptCount val="1"/>
                <c:pt idx="0">
                  <c:v>fajhők (J/kgK)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fajhők!$B$23:$B$29</c:f>
              <c:strCache>
                <c:ptCount val="7"/>
                <c:pt idx="0">
                  <c:v>víz</c:v>
                </c:pt>
                <c:pt idx="1">
                  <c:v>metilalkohol</c:v>
                </c:pt>
                <c:pt idx="2">
                  <c:v>etilalkohol</c:v>
                </c:pt>
                <c:pt idx="3">
                  <c:v>benzol</c:v>
                </c:pt>
                <c:pt idx="4">
                  <c:v>konyhasó</c:v>
                </c:pt>
                <c:pt idx="5">
                  <c:v>porcelán</c:v>
                </c:pt>
                <c:pt idx="6">
                  <c:v>beton</c:v>
                </c:pt>
              </c:strCache>
            </c:strRef>
          </c:cat>
          <c:val>
            <c:numRef>
              <c:f>fajhők!$C$23:$C$29</c:f>
              <c:numCache>
                <c:formatCode>General</c:formatCode>
                <c:ptCount val="7"/>
                <c:pt idx="0">
                  <c:v>4183</c:v>
                </c:pt>
                <c:pt idx="1">
                  <c:v>2530</c:v>
                </c:pt>
                <c:pt idx="2">
                  <c:v>2410</c:v>
                </c:pt>
                <c:pt idx="3">
                  <c:v>1700</c:v>
                </c:pt>
                <c:pt idx="4">
                  <c:v>862</c:v>
                </c:pt>
                <c:pt idx="5">
                  <c:v>796</c:v>
                </c:pt>
                <c:pt idx="6">
                  <c:v>879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0933360"/>
        <c:axId val="1640943152"/>
      </c:barChart>
      <c:catAx>
        <c:axId val="164093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43152"/>
        <c:crosses val="autoZero"/>
        <c:auto val="1"/>
        <c:lblAlgn val="ctr"/>
        <c:lblOffset val="100"/>
        <c:noMultiLvlLbl val="0"/>
      </c:catAx>
      <c:valAx>
        <c:axId val="164094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Fajhő</a:t>
                </a:r>
                <a:r>
                  <a:rPr lang="hu-HU" baseline="0"/>
                  <a:t> (J/kgK)</a:t>
                </a:r>
                <a:endParaRPr lang="hu-H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3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Különböző anyagok </a:t>
            </a:r>
            <a:r>
              <a:rPr lang="en-US"/>
              <a:t>fajhő</a:t>
            </a:r>
            <a:r>
              <a:rPr lang="hu-HU"/>
              <a:t>i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fajhők!$C$37</c:f>
              <c:strCache>
                <c:ptCount val="1"/>
                <c:pt idx="0">
                  <c:v>fajhők (J/kgK)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fajhők!$B$38:$B$55</c:f>
              <c:strCache>
                <c:ptCount val="18"/>
                <c:pt idx="0">
                  <c:v>Lítium</c:v>
                </c:pt>
                <c:pt idx="1">
                  <c:v>Nátrium</c:v>
                </c:pt>
                <c:pt idx="2">
                  <c:v>Kálium</c:v>
                </c:pt>
                <c:pt idx="3">
                  <c:v>Rubídium</c:v>
                </c:pt>
                <c:pt idx="4">
                  <c:v>Cézium</c:v>
                </c:pt>
                <c:pt idx="5">
                  <c:v>Berillium</c:v>
                </c:pt>
                <c:pt idx="6">
                  <c:v>Magnézium</c:v>
                </c:pt>
                <c:pt idx="7">
                  <c:v>Kalcium</c:v>
                </c:pt>
                <c:pt idx="8">
                  <c:v>Stroncium</c:v>
                </c:pt>
                <c:pt idx="9">
                  <c:v>Bárium</c:v>
                </c:pt>
                <c:pt idx="10">
                  <c:v>Urán</c:v>
                </c:pt>
                <c:pt idx="11">
                  <c:v>víz</c:v>
                </c:pt>
                <c:pt idx="12">
                  <c:v>metilalkohol</c:v>
                </c:pt>
                <c:pt idx="13">
                  <c:v>etilalkohol</c:v>
                </c:pt>
                <c:pt idx="14">
                  <c:v>benzol</c:v>
                </c:pt>
                <c:pt idx="15">
                  <c:v>konyhasó</c:v>
                </c:pt>
                <c:pt idx="16">
                  <c:v>porcelán</c:v>
                </c:pt>
                <c:pt idx="17">
                  <c:v>beton</c:v>
                </c:pt>
              </c:strCache>
            </c:strRef>
          </c:cat>
          <c:val>
            <c:numRef>
              <c:f>fajhők!$C$38:$C$55</c:f>
              <c:numCache>
                <c:formatCode>General</c:formatCode>
                <c:ptCount val="18"/>
                <c:pt idx="0">
                  <c:v>3310</c:v>
                </c:pt>
                <c:pt idx="1">
                  <c:v>1235</c:v>
                </c:pt>
                <c:pt idx="2">
                  <c:v>741</c:v>
                </c:pt>
                <c:pt idx="3">
                  <c:v>330</c:v>
                </c:pt>
                <c:pt idx="4">
                  <c:v>220</c:v>
                </c:pt>
                <c:pt idx="5">
                  <c:v>1880</c:v>
                </c:pt>
                <c:pt idx="6">
                  <c:v>1050</c:v>
                </c:pt>
                <c:pt idx="7">
                  <c:v>620</c:v>
                </c:pt>
                <c:pt idx="8">
                  <c:v>290</c:v>
                </c:pt>
                <c:pt idx="9">
                  <c:v>280</c:v>
                </c:pt>
                <c:pt idx="10">
                  <c:v>112</c:v>
                </c:pt>
                <c:pt idx="11">
                  <c:v>4183</c:v>
                </c:pt>
                <c:pt idx="12">
                  <c:v>2530</c:v>
                </c:pt>
                <c:pt idx="13">
                  <c:v>2410</c:v>
                </c:pt>
                <c:pt idx="14">
                  <c:v>1700</c:v>
                </c:pt>
                <c:pt idx="15">
                  <c:v>862</c:v>
                </c:pt>
                <c:pt idx="16">
                  <c:v>796</c:v>
                </c:pt>
                <c:pt idx="17">
                  <c:v>879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0942064"/>
        <c:axId val="1640946416"/>
      </c:barChart>
      <c:catAx>
        <c:axId val="16409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46416"/>
        <c:crosses val="autoZero"/>
        <c:auto val="1"/>
        <c:lblAlgn val="ctr"/>
        <c:lblOffset val="100"/>
        <c:noMultiLvlLbl val="0"/>
      </c:catAx>
      <c:valAx>
        <c:axId val="164094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Fajhő</a:t>
                </a:r>
                <a:r>
                  <a:rPr lang="hu-HU" baseline="0"/>
                  <a:t> (J/kgK)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4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wer"/>
            <c:dispRSqr val="1"/>
            <c:dispEq val="1"/>
            <c:trendlineLbl>
              <c:layout>
                <c:manualLayout>
                  <c:x val="5.0481627296587929E-2"/>
                  <c:y val="0.19753098571011957"/>
                </c:manualLayout>
              </c:layout>
              <c:numFmt formatCode="General" sourceLinked="0"/>
            </c:trendlineLbl>
          </c:trendline>
          <c:xVal>
            <c:numRef>
              <c:f>mólhő!$C$6:$C$11</c:f>
              <c:numCache>
                <c:formatCode>General</c:formatCode>
                <c:ptCount val="6"/>
                <c:pt idx="0">
                  <c:v>23</c:v>
                </c:pt>
                <c:pt idx="1">
                  <c:v>40</c:v>
                </c:pt>
                <c:pt idx="2">
                  <c:v>51</c:v>
                </c:pt>
                <c:pt idx="3">
                  <c:v>93</c:v>
                </c:pt>
                <c:pt idx="4">
                  <c:v>181</c:v>
                </c:pt>
                <c:pt idx="5">
                  <c:v>238</c:v>
                </c:pt>
              </c:numCache>
            </c:numRef>
          </c:xVal>
          <c:yVal>
            <c:numRef>
              <c:f>mólhő!$D$6:$D$11</c:f>
              <c:numCache>
                <c:formatCode>General</c:formatCode>
                <c:ptCount val="6"/>
                <c:pt idx="0">
                  <c:v>1235</c:v>
                </c:pt>
                <c:pt idx="1">
                  <c:v>741</c:v>
                </c:pt>
                <c:pt idx="2">
                  <c:v>502</c:v>
                </c:pt>
                <c:pt idx="3">
                  <c:v>272</c:v>
                </c:pt>
                <c:pt idx="4">
                  <c:v>150.69999999999999</c:v>
                </c:pt>
                <c:pt idx="5">
                  <c:v>112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942608"/>
        <c:axId val="1640943696"/>
      </c:scatterChart>
      <c:valAx>
        <c:axId val="164094260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Relatív</a:t>
                </a:r>
                <a:r>
                  <a:rPr lang="hu-HU" baseline="0"/>
                  <a:t> atomtömeg</a:t>
                </a:r>
                <a:endParaRPr lang="hu-HU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0943696"/>
        <c:crosses val="autoZero"/>
        <c:crossBetween val="midCat"/>
      </c:valAx>
      <c:valAx>
        <c:axId val="1640943696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Fajhő</a:t>
                </a:r>
                <a:r>
                  <a:rPr lang="hu-HU" baseline="0"/>
                  <a:t> (J/kgK)</a:t>
                </a:r>
                <a:endParaRPr lang="hu-HU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0942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power"/>
            <c:dispRSqr val="1"/>
            <c:dispEq val="1"/>
            <c:trendlineLbl>
              <c:layout>
                <c:manualLayout>
                  <c:x val="5.3259405074365704E-2"/>
                  <c:y val="0.20580820508231926"/>
                </c:manualLayout>
              </c:layout>
              <c:numFmt formatCode="General" sourceLinked="0"/>
            </c:trendlineLbl>
          </c:trendline>
          <c:xVal>
            <c:numRef>
              <c:f>mólhő!$C$6:$C$11</c:f>
              <c:numCache>
                <c:formatCode>General</c:formatCode>
                <c:ptCount val="6"/>
                <c:pt idx="0">
                  <c:v>23</c:v>
                </c:pt>
                <c:pt idx="1">
                  <c:v>40</c:v>
                </c:pt>
                <c:pt idx="2">
                  <c:v>51</c:v>
                </c:pt>
                <c:pt idx="3">
                  <c:v>93</c:v>
                </c:pt>
                <c:pt idx="4">
                  <c:v>181</c:v>
                </c:pt>
                <c:pt idx="5">
                  <c:v>238</c:v>
                </c:pt>
              </c:numCache>
            </c:numRef>
          </c:xVal>
          <c:yVal>
            <c:numRef>
              <c:f>mólhő!$D$6:$D$11</c:f>
              <c:numCache>
                <c:formatCode>General</c:formatCode>
                <c:ptCount val="6"/>
                <c:pt idx="0">
                  <c:v>1235</c:v>
                </c:pt>
                <c:pt idx="1">
                  <c:v>741</c:v>
                </c:pt>
                <c:pt idx="2">
                  <c:v>502</c:v>
                </c:pt>
                <c:pt idx="3">
                  <c:v>272</c:v>
                </c:pt>
                <c:pt idx="4">
                  <c:v>150.69999999999999</c:v>
                </c:pt>
                <c:pt idx="5">
                  <c:v>112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934448"/>
        <c:axId val="1640936080"/>
      </c:scatterChart>
      <c:valAx>
        <c:axId val="164093444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Fajhő</a:t>
                </a:r>
                <a:r>
                  <a:rPr lang="hu-HU" baseline="0"/>
                  <a:t> J/kgK)</a:t>
                </a:r>
                <a:endParaRPr lang="hu-HU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0936080"/>
        <c:crosses val="autoZero"/>
        <c:crossBetween val="midCat"/>
      </c:valAx>
      <c:valAx>
        <c:axId val="164093608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Rekatív</a:t>
                </a:r>
                <a:r>
                  <a:rPr lang="hu-HU" baseline="0"/>
                  <a:t> atomtömeg</a:t>
                </a:r>
                <a:endParaRPr lang="hu-HU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09344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b="1">
                <a:solidFill>
                  <a:srgbClr val="0070C0"/>
                </a:solidFill>
              </a:rPr>
              <a:t>Duloung - Petit mérés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011541921023917"/>
                  <c:y val="-0.6255646027201144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 baseline="0">
                        <a:solidFill>
                          <a:srgbClr val="0070C0"/>
                        </a:solidFill>
                      </a:rPr>
                      <a:t>y = 0,3781x</a:t>
                    </a:r>
                    <a:r>
                      <a:rPr lang="en-US" sz="1400" baseline="30000">
                        <a:solidFill>
                          <a:srgbClr val="0070C0"/>
                        </a:solidFill>
                      </a:rPr>
                      <a:t>-0,995</a:t>
                    </a:r>
                    <a:r>
                      <a:rPr lang="en-US" sz="1400" baseline="0">
                        <a:solidFill>
                          <a:srgbClr val="0070C0"/>
                        </a:solidFill>
                      </a:rPr>
                      <a:t/>
                    </a:r>
                    <a:br>
                      <a:rPr lang="en-US" sz="1400" baseline="0">
                        <a:solidFill>
                          <a:srgbClr val="0070C0"/>
                        </a:solidFill>
                      </a:rPr>
                    </a:br>
                    <a:r>
                      <a:rPr lang="en-US" sz="1400" baseline="0">
                        <a:solidFill>
                          <a:srgbClr val="0070C0"/>
                        </a:solidFill>
                      </a:rPr>
                      <a:t>R² = 0,9988</a:t>
                    </a:r>
                    <a:endParaRPr lang="en-US" sz="1400">
                      <a:solidFill>
                        <a:srgbClr val="0070C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mólhő!$C$24:$C$36</c:f>
              <c:numCache>
                <c:formatCode>General</c:formatCode>
                <c:ptCount val="13"/>
                <c:pt idx="0">
                  <c:v>2.8799999999999999E-2</c:v>
                </c:pt>
                <c:pt idx="1">
                  <c:v>2.93E-2</c:v>
                </c:pt>
                <c:pt idx="2">
                  <c:v>2.98E-2</c:v>
                </c:pt>
                <c:pt idx="3">
                  <c:v>3.1399999999999997E-2</c:v>
                </c:pt>
                <c:pt idx="4">
                  <c:v>5.1400000000000001E-2</c:v>
                </c:pt>
                <c:pt idx="5">
                  <c:v>5.57E-2</c:v>
                </c:pt>
                <c:pt idx="6">
                  <c:v>9.2700000000000005E-2</c:v>
                </c:pt>
                <c:pt idx="7">
                  <c:v>9.1200000000000003E-2</c:v>
                </c:pt>
                <c:pt idx="8">
                  <c:v>9.4899999999999998E-2</c:v>
                </c:pt>
                <c:pt idx="9">
                  <c:v>0.10349999999999999</c:v>
                </c:pt>
                <c:pt idx="10" formatCode="0.0000">
                  <c:v>0.11</c:v>
                </c:pt>
                <c:pt idx="11" formatCode="0.0000">
                  <c:v>0.14979999999999999</c:v>
                </c:pt>
                <c:pt idx="12" formatCode="0.0000">
                  <c:v>0.188</c:v>
                </c:pt>
              </c:numCache>
            </c:numRef>
          </c:xVal>
          <c:yVal>
            <c:numRef>
              <c:f>mólhő!$D$24:$D$36</c:f>
              <c:numCache>
                <c:formatCode>0.00</c:formatCode>
                <c:ptCount val="13"/>
                <c:pt idx="0">
                  <c:v>13.3</c:v>
                </c:pt>
                <c:pt idx="1">
                  <c:v>12.95</c:v>
                </c:pt>
                <c:pt idx="2">
                  <c:v>12.43</c:v>
                </c:pt>
                <c:pt idx="3">
                  <c:v>11.16</c:v>
                </c:pt>
                <c:pt idx="4">
                  <c:v>7.35</c:v>
                </c:pt>
                <c:pt idx="5">
                  <c:v>6.75</c:v>
                </c:pt>
                <c:pt idx="6">
                  <c:v>4.03</c:v>
                </c:pt>
                <c:pt idx="7">
                  <c:v>4.03</c:v>
                </c:pt>
                <c:pt idx="8">
                  <c:v>3.9569999999999999</c:v>
                </c:pt>
                <c:pt idx="9">
                  <c:v>3.69</c:v>
                </c:pt>
                <c:pt idx="10">
                  <c:v>3.3919999999999999</c:v>
                </c:pt>
                <c:pt idx="11">
                  <c:v>2.46</c:v>
                </c:pt>
                <c:pt idx="12">
                  <c:v>2.0110000000000001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947504"/>
        <c:axId val="1640936624"/>
      </c:scatterChart>
      <c:valAx>
        <c:axId val="164094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400">
                    <a:solidFill>
                      <a:srgbClr val="0070C0"/>
                    </a:solidFill>
                  </a:rPr>
                  <a:t>Oxigénhez viszonyított relatív atomtömeg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36624"/>
        <c:crosses val="autoZero"/>
        <c:crossBetween val="midCat"/>
      </c:valAx>
      <c:valAx>
        <c:axId val="164093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400">
                    <a:solidFill>
                      <a:srgbClr val="0070C0"/>
                    </a:solidFill>
                  </a:rPr>
                  <a:t>Vízhez viszonyított fajhő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47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A </a:t>
            </a:r>
            <a:r>
              <a:rPr lang="en-US"/>
              <a:t>fajhő</a:t>
            </a:r>
            <a:r>
              <a:rPr lang="hu-HU"/>
              <a:t> és a móltömeg kapcsolata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mólhő!$D$61</c:f>
              <c:strCache>
                <c:ptCount val="1"/>
                <c:pt idx="0">
                  <c:v>Fajhő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6.358960578153279E-2"/>
                  <c:y val="-0.660335230684259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</c:trendlineLbl>
          </c:trendline>
          <c:xVal>
            <c:numRef>
              <c:f>mólhő!$C$62:$C$74</c:f>
              <c:numCache>
                <c:formatCode>0</c:formatCode>
                <c:ptCount val="13"/>
                <c:pt idx="0">
                  <c:v>209</c:v>
                </c:pt>
                <c:pt idx="1">
                  <c:v>207</c:v>
                </c:pt>
                <c:pt idx="2">
                  <c:v>197</c:v>
                </c:pt>
                <c:pt idx="3">
                  <c:v>195</c:v>
                </c:pt>
                <c:pt idx="4">
                  <c:v>119</c:v>
                </c:pt>
                <c:pt idx="5">
                  <c:v>108</c:v>
                </c:pt>
                <c:pt idx="6">
                  <c:v>65</c:v>
                </c:pt>
                <c:pt idx="7">
                  <c:v>128</c:v>
                </c:pt>
                <c:pt idx="8">
                  <c:v>64</c:v>
                </c:pt>
                <c:pt idx="9">
                  <c:v>59</c:v>
                </c:pt>
                <c:pt idx="10">
                  <c:v>56</c:v>
                </c:pt>
                <c:pt idx="11">
                  <c:v>59</c:v>
                </c:pt>
                <c:pt idx="12">
                  <c:v>32</c:v>
                </c:pt>
              </c:numCache>
            </c:numRef>
          </c:xVal>
          <c:yVal>
            <c:numRef>
              <c:f>mólhő!$D$62:$D$74</c:f>
              <c:numCache>
                <c:formatCode>0</c:formatCode>
                <c:ptCount val="13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230</c:v>
                </c:pt>
                <c:pt idx="5">
                  <c:v>230</c:v>
                </c:pt>
                <c:pt idx="6">
                  <c:v>380</c:v>
                </c:pt>
                <c:pt idx="7">
                  <c:v>200</c:v>
                </c:pt>
                <c:pt idx="8">
                  <c:v>390</c:v>
                </c:pt>
                <c:pt idx="9">
                  <c:v>440</c:v>
                </c:pt>
                <c:pt idx="10">
                  <c:v>460</c:v>
                </c:pt>
                <c:pt idx="11">
                  <c:v>410</c:v>
                </c:pt>
                <c:pt idx="12">
                  <c:v>730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948048"/>
        <c:axId val="1640937168"/>
      </c:scatterChart>
      <c:valAx>
        <c:axId val="1640948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Móltömeg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37168"/>
        <c:crosses val="autoZero"/>
        <c:crossBetween val="midCat"/>
        <c:majorUnit val="10"/>
      </c:valAx>
      <c:valAx>
        <c:axId val="164093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Fajhő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640948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ln>
                <a:solidFill>
                  <a:srgbClr val="FF0000"/>
                </a:solidFill>
              </a:ln>
            </c:spPr>
          </c:marker>
          <c:xVal>
            <c:numRef>
              <c:f>'víz-ábra'!$H$4:$H$9</c:f>
              <c:numCache>
                <c:formatCode>General</c:formatCode>
                <c:ptCount val="6"/>
                <c:pt idx="0">
                  <c:v>0</c:v>
                </c:pt>
                <c:pt idx="1">
                  <c:v>21</c:v>
                </c:pt>
                <c:pt idx="2">
                  <c:v>355.5</c:v>
                </c:pt>
                <c:pt idx="3">
                  <c:v>775.5</c:v>
                </c:pt>
                <c:pt idx="4">
                  <c:v>3032.5</c:v>
                </c:pt>
                <c:pt idx="5">
                  <c:v>3050.5</c:v>
                </c:pt>
              </c:numCache>
            </c:numRef>
          </c:xVal>
          <c:yVal>
            <c:numRef>
              <c:f>'víz-ábra'!$I$4:$I$9</c:f>
              <c:numCache>
                <c:formatCode>General</c:formatCode>
                <c:ptCount val="6"/>
                <c:pt idx="0">
                  <c:v>-10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</c:ser>
        <c:ser>
          <c:idx val="1"/>
          <c:order val="1"/>
          <c:spPr>
            <a:ln w="50800"/>
          </c:spPr>
          <c:dPt>
            <c:idx val="1"/>
            <c:marker>
              <c:symbol val="none"/>
            </c:marker>
            <c:bubble3D val="0"/>
          </c:dPt>
          <c:dPt>
            <c:idx val="2"/>
            <c:marker>
              <c:symbol val="none"/>
            </c:marker>
            <c:bubble3D val="0"/>
            <c:spPr>
              <a:ln w="50800">
                <a:solidFill>
                  <a:srgbClr val="FF0000"/>
                </a:solidFill>
              </a:ln>
            </c:spPr>
          </c:dPt>
          <c:xVal>
            <c:numRef>
              <c:f>'víz-ábra'!$H$4:$H$9</c:f>
              <c:numCache>
                <c:formatCode>General</c:formatCode>
                <c:ptCount val="6"/>
                <c:pt idx="0">
                  <c:v>0</c:v>
                </c:pt>
                <c:pt idx="1">
                  <c:v>21</c:v>
                </c:pt>
                <c:pt idx="2">
                  <c:v>355.5</c:v>
                </c:pt>
                <c:pt idx="3">
                  <c:v>775.5</c:v>
                </c:pt>
                <c:pt idx="4">
                  <c:v>3032.5</c:v>
                </c:pt>
                <c:pt idx="5">
                  <c:v>3050.5</c:v>
                </c:pt>
              </c:numCache>
            </c:numRef>
          </c:xVal>
          <c:yVal>
            <c:numRef>
              <c:f>'víz-ábra'!$J$4:$J$9</c:f>
              <c:numCache>
                <c:formatCode>General</c:formatCode>
                <c:ptCount val="6"/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'víz-ábra'!$H$4:$H$9</c:f>
              <c:numCache>
                <c:formatCode>General</c:formatCode>
                <c:ptCount val="6"/>
                <c:pt idx="0">
                  <c:v>0</c:v>
                </c:pt>
                <c:pt idx="1">
                  <c:v>21</c:v>
                </c:pt>
                <c:pt idx="2">
                  <c:v>355.5</c:v>
                </c:pt>
                <c:pt idx="3">
                  <c:v>775.5</c:v>
                </c:pt>
                <c:pt idx="4">
                  <c:v>3032.5</c:v>
                </c:pt>
                <c:pt idx="5">
                  <c:v>3050.5</c:v>
                </c:pt>
              </c:numCache>
            </c:numRef>
          </c:xVal>
          <c:yVal>
            <c:numRef>
              <c:f>'víz-ábra'!$K$4:$K$9</c:f>
              <c:numCache>
                <c:formatCode>General</c:formatCode>
                <c:ptCount val="6"/>
                <c:pt idx="3">
                  <c:v>100</c:v>
                </c:pt>
                <c:pt idx="4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937712"/>
        <c:axId val="1640938800"/>
      </c:scatterChart>
      <c:valAx>
        <c:axId val="1640937712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Hő kJ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0938800"/>
        <c:crosses val="autoZero"/>
        <c:crossBetween val="midCat"/>
        <c:majorUnit val="100"/>
      </c:valAx>
      <c:valAx>
        <c:axId val="164093880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Hőmérséklet </a:t>
                </a:r>
                <a:r>
                  <a:rPr lang="hu-HU" sz="1000" b="1" i="0" u="none" strike="noStrike" baseline="0">
                    <a:solidFill>
                      <a:srgbClr val="000000"/>
                    </a:solidFill>
                    <a:latin typeface="+mn-ea"/>
                    <a:ea typeface="+mn-ea"/>
                    <a:cs typeface="+mn-ea"/>
                  </a:rPr>
                  <a:t>°</a:t>
                </a:r>
                <a:r>
                  <a:rPr lang="hu-HU" sz="1000" b="1" i="0" u="none" strike="noStrike" baseline="0">
                    <a:solidFill>
                      <a:srgbClr val="000000"/>
                    </a:solidFill>
                    <a:latin typeface="Calibri"/>
                    <a:ea typeface="+mn-ea"/>
                    <a:cs typeface="Calibri"/>
                  </a:rPr>
                  <a:t>C</a:t>
                </a:r>
                <a:endParaRPr lang="hu-HU" sz="10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0937712"/>
        <c:crosses val="autoZero"/>
        <c:crossBetween val="midCat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chart" Target="../charts/chart19.xml"/><Relationship Id="rId18" Type="http://schemas.openxmlformats.org/officeDocument/2006/relationships/chart" Target="../charts/chart21.xml"/><Relationship Id="rId3" Type="http://schemas.openxmlformats.org/officeDocument/2006/relationships/chart" Target="../charts/chart13.xml"/><Relationship Id="rId7" Type="http://schemas.openxmlformats.org/officeDocument/2006/relationships/image" Target="../media/image3.png"/><Relationship Id="rId12" Type="http://schemas.openxmlformats.org/officeDocument/2006/relationships/image" Target="../media/image6.png"/><Relationship Id="rId17" Type="http://schemas.openxmlformats.org/officeDocument/2006/relationships/chart" Target="../charts/chart20.xml"/><Relationship Id="rId2" Type="http://schemas.openxmlformats.org/officeDocument/2006/relationships/chart" Target="../charts/chart12.xml"/><Relationship Id="rId16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chart" Target="../charts/chart16.xml"/><Relationship Id="rId11" Type="http://schemas.openxmlformats.org/officeDocument/2006/relationships/chart" Target="../charts/chart18.xml"/><Relationship Id="rId5" Type="http://schemas.openxmlformats.org/officeDocument/2006/relationships/chart" Target="../charts/chart15.xml"/><Relationship Id="rId15" Type="http://schemas.openxmlformats.org/officeDocument/2006/relationships/image" Target="../media/image8.png"/><Relationship Id="rId10" Type="http://schemas.openxmlformats.org/officeDocument/2006/relationships/image" Target="../media/image5.png"/><Relationship Id="rId4" Type="http://schemas.openxmlformats.org/officeDocument/2006/relationships/chart" Target="../charts/chart14.xml"/><Relationship Id="rId9" Type="http://schemas.openxmlformats.org/officeDocument/2006/relationships/chart" Target="../charts/chart17.xml"/><Relationship Id="rId1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1.jpe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691</xdr:colOff>
      <xdr:row>2</xdr:row>
      <xdr:rowOff>12469</xdr:rowOff>
    </xdr:from>
    <xdr:to>
      <xdr:col>12</xdr:col>
      <xdr:colOff>6926</xdr:colOff>
      <xdr:row>18</xdr:row>
      <xdr:rowOff>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594757</xdr:colOff>
      <xdr:row>2</xdr:row>
      <xdr:rowOff>1</xdr:rowOff>
    </xdr:from>
    <xdr:to>
      <xdr:col>23</xdr:col>
      <xdr:colOff>431471</xdr:colOff>
      <xdr:row>14</xdr:row>
      <xdr:rowOff>10886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6926</xdr:colOff>
      <xdr:row>21</xdr:row>
      <xdr:rowOff>13855</xdr:rowOff>
    </xdr:from>
    <xdr:to>
      <xdr:col>11</xdr:col>
      <xdr:colOff>311726</xdr:colOff>
      <xdr:row>34</xdr:row>
      <xdr:rowOff>41563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6926</xdr:colOff>
      <xdr:row>36</xdr:row>
      <xdr:rowOff>6926</xdr:rowOff>
    </xdr:from>
    <xdr:to>
      <xdr:col>12</xdr:col>
      <xdr:colOff>429490</xdr:colOff>
      <xdr:row>53</xdr:row>
      <xdr:rowOff>69272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1</xdr:row>
      <xdr:rowOff>162791</xdr:rowOff>
    </xdr:from>
    <xdr:to>
      <xdr:col>15</xdr:col>
      <xdr:colOff>312420</xdr:colOff>
      <xdr:row>18</xdr:row>
      <xdr:rowOff>48491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6927</xdr:colOff>
      <xdr:row>1</xdr:row>
      <xdr:rowOff>166253</xdr:rowOff>
    </xdr:from>
    <xdr:to>
      <xdr:col>24</xdr:col>
      <xdr:colOff>311727</xdr:colOff>
      <xdr:row>17</xdr:row>
      <xdr:rowOff>166254</xdr:rowOff>
    </xdr:to>
    <xdr:graphicFrame macro="">
      <xdr:nvGraphicFramePr>
        <xdr:cNvPr id="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280774</xdr:colOff>
      <xdr:row>41</xdr:row>
      <xdr:rowOff>166253</xdr:rowOff>
    </xdr:from>
    <xdr:to>
      <xdr:col>4</xdr:col>
      <xdr:colOff>717014</xdr:colOff>
      <xdr:row>58</xdr:row>
      <xdr:rowOff>96287</xdr:rowOff>
    </xdr:to>
    <xdr:pic>
      <xdr:nvPicPr>
        <xdr:cNvPr id="6" name="Kép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774" y="7148944"/>
          <a:ext cx="4204676" cy="2756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746068</xdr:colOff>
      <xdr:row>21</xdr:row>
      <xdr:rowOff>165563</xdr:rowOff>
    </xdr:from>
    <xdr:to>
      <xdr:col>14</xdr:col>
      <xdr:colOff>539635</xdr:colOff>
      <xdr:row>40</xdr:row>
      <xdr:rowOff>165563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755071</xdr:colOff>
      <xdr:row>58</xdr:row>
      <xdr:rowOff>159329</xdr:rowOff>
    </xdr:from>
    <xdr:to>
      <xdr:col>14</xdr:col>
      <xdr:colOff>290945</xdr:colOff>
      <xdr:row>79</xdr:row>
      <xdr:rowOff>117764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60960</xdr:colOff>
      <xdr:row>2</xdr:row>
      <xdr:rowOff>15240</xdr:rowOff>
    </xdr:from>
    <xdr:to>
      <xdr:col>29</xdr:col>
      <xdr:colOff>0</xdr:colOff>
      <xdr:row>16</xdr:row>
      <xdr:rowOff>144780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205740</xdr:colOff>
      <xdr:row>10</xdr:row>
      <xdr:rowOff>152400</xdr:rowOff>
    </xdr:from>
    <xdr:ext cx="777240" cy="281940"/>
    <xdr:sp macro="" textlink="">
      <xdr:nvSpPr>
        <xdr:cNvPr id="3" name="Szövegdoboz 2"/>
        <xdr:cNvSpPr txBox="1"/>
      </xdr:nvSpPr>
      <xdr:spPr>
        <a:xfrm>
          <a:off x="8275320" y="1981200"/>
          <a:ext cx="777240" cy="28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400" b="1">
              <a:solidFill>
                <a:srgbClr val="FF0000"/>
              </a:solidFill>
            </a:rPr>
            <a:t>olvadás</a:t>
          </a:r>
        </a:p>
      </xdr:txBody>
    </xdr:sp>
    <xdr:clientData/>
  </xdr:oneCellAnchor>
  <xdr:oneCellAnchor>
    <xdr:from>
      <xdr:col>13</xdr:col>
      <xdr:colOff>419100</xdr:colOff>
      <xdr:row>7</xdr:row>
      <xdr:rowOff>83820</xdr:rowOff>
    </xdr:from>
    <xdr:ext cx="1226820" cy="311496"/>
    <xdr:sp macro="" textlink="">
      <xdr:nvSpPr>
        <xdr:cNvPr id="4" name="Szövegdoboz 3"/>
        <xdr:cNvSpPr txBox="1"/>
      </xdr:nvSpPr>
      <xdr:spPr>
        <a:xfrm>
          <a:off x="9098280" y="1363980"/>
          <a:ext cx="122682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hu-HU" sz="1400" b="1">
              <a:solidFill>
                <a:schemeClr val="accent1"/>
              </a:solidFill>
            </a:rPr>
            <a:t>folyékony víz</a:t>
          </a: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0.57891</cdr:x>
      <cdr:y>0.2123</cdr:y>
    </cdr:from>
    <cdr:to>
      <cdr:x>0.67565</cdr:x>
      <cdr:y>0.34114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5562600" y="552450"/>
          <a:ext cx="929640" cy="335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1400" b="1">
              <a:solidFill>
                <a:srgbClr val="FF0000"/>
              </a:solidFill>
            </a:rPr>
            <a:t>forrás</a:t>
          </a:r>
        </a:p>
      </cdr:txBody>
    </cdr:sp>
  </cdr:relSizeAnchor>
  <cdr:relSizeAnchor xmlns:cdr="http://schemas.openxmlformats.org/drawingml/2006/chartDrawing">
    <cdr:from>
      <cdr:x>0.90325</cdr:x>
      <cdr:y>0.18887</cdr:y>
    </cdr:from>
    <cdr:to>
      <cdr:x>0.97859</cdr:x>
      <cdr:y>0.30015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8679180" y="491490"/>
          <a:ext cx="723900" cy="28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1400" b="1">
              <a:solidFill>
                <a:schemeClr val="accent2"/>
              </a:solidFill>
            </a:rPr>
            <a:t>vízgőz</a:t>
          </a:r>
        </a:p>
      </cdr:txBody>
    </cdr:sp>
  </cdr:relSizeAnchor>
  <cdr:relSizeAnchor xmlns:cdr="http://schemas.openxmlformats.org/drawingml/2006/chartDrawing">
    <cdr:from>
      <cdr:x>0.05234</cdr:x>
      <cdr:y>0.86237</cdr:y>
    </cdr:from>
    <cdr:to>
      <cdr:x>0.10626</cdr:x>
      <cdr:y>0.96486</cdr:y>
    </cdr:to>
    <cdr:sp macro="" textlink="">
      <cdr:nvSpPr>
        <cdr:cNvPr id="4" name="Szövegdoboz 3"/>
        <cdr:cNvSpPr txBox="1"/>
      </cdr:nvSpPr>
      <cdr:spPr>
        <a:xfrm xmlns:a="http://schemas.openxmlformats.org/drawingml/2006/main">
          <a:off x="502920" y="2244090"/>
          <a:ext cx="51816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1400" b="1">
              <a:solidFill>
                <a:schemeClr val="accent2"/>
              </a:solidFill>
            </a:rPr>
            <a:t>jég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</xdr:colOff>
      <xdr:row>2</xdr:row>
      <xdr:rowOff>0</xdr:rowOff>
    </xdr:from>
    <xdr:to>
      <xdr:col>18</xdr:col>
      <xdr:colOff>152400</xdr:colOff>
      <xdr:row>28</xdr:row>
      <xdr:rowOff>160020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7620</xdr:rowOff>
    </xdr:from>
    <xdr:to>
      <xdr:col>19</xdr:col>
      <xdr:colOff>167640</xdr:colOff>
      <xdr:row>28</xdr:row>
      <xdr:rowOff>167640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38639</xdr:colOff>
      <xdr:row>43</xdr:row>
      <xdr:rowOff>75252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9542857" cy="7580952"/>
        </a:xfrm>
        <a:prstGeom prst="rect">
          <a:avLst/>
        </a:prstGeom>
      </xdr:spPr>
    </xdr:pic>
    <xdr:clientData/>
  </xdr:twoCellAnchor>
  <xdr:twoCellAnchor>
    <xdr:from>
      <xdr:col>26</xdr:col>
      <xdr:colOff>594360</xdr:colOff>
      <xdr:row>2</xdr:row>
      <xdr:rowOff>7620</xdr:rowOff>
    </xdr:from>
    <xdr:to>
      <xdr:col>36</xdr:col>
      <xdr:colOff>304800</xdr:colOff>
      <xdr:row>20</xdr:row>
      <xdr:rowOff>152400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601980</xdr:colOff>
      <xdr:row>23</xdr:row>
      <xdr:rowOff>0</xdr:rowOff>
    </xdr:from>
    <xdr:to>
      <xdr:col>36</xdr:col>
      <xdr:colOff>487680</xdr:colOff>
      <xdr:row>44</xdr:row>
      <xdr:rowOff>22860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5442</xdr:colOff>
      <xdr:row>55</xdr:row>
      <xdr:rowOff>38100</xdr:rowOff>
    </xdr:from>
    <xdr:to>
      <xdr:col>37</xdr:col>
      <xdr:colOff>243840</xdr:colOff>
      <xdr:row>81</xdr:row>
      <xdr:rowOff>152400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10886</xdr:colOff>
      <xdr:row>113</xdr:row>
      <xdr:rowOff>83126</xdr:rowOff>
    </xdr:from>
    <xdr:to>
      <xdr:col>33</xdr:col>
      <xdr:colOff>80159</xdr:colOff>
      <xdr:row>128</xdr:row>
      <xdr:rowOff>138544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6927</xdr:colOff>
      <xdr:row>129</xdr:row>
      <xdr:rowOff>170213</xdr:rowOff>
    </xdr:from>
    <xdr:to>
      <xdr:col>33</xdr:col>
      <xdr:colOff>76200</xdr:colOff>
      <xdr:row>145</xdr:row>
      <xdr:rowOff>15834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18</xdr:col>
      <xdr:colOff>41564</xdr:colOff>
      <xdr:row>155</xdr:row>
      <xdr:rowOff>1864</xdr:rowOff>
    </xdr:from>
    <xdr:to>
      <xdr:col>28</xdr:col>
      <xdr:colOff>581496</xdr:colOff>
      <xdr:row>182</xdr:row>
      <xdr:rowOff>3483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14364" y="28401604"/>
          <a:ext cx="7253152" cy="4939379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191</xdr:row>
      <xdr:rowOff>0</xdr:rowOff>
    </xdr:from>
    <xdr:to>
      <xdr:col>25</xdr:col>
      <xdr:colOff>99060</xdr:colOff>
      <xdr:row>198</xdr:row>
      <xdr:rowOff>15240</xdr:rowOff>
    </xdr:to>
    <xdr:pic>
      <xdr:nvPicPr>
        <xdr:cNvPr id="9" name="Kép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1460" y="35097720"/>
          <a:ext cx="411480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571500</xdr:colOff>
      <xdr:row>198</xdr:row>
      <xdr:rowOff>60960</xdr:rowOff>
    </xdr:from>
    <xdr:to>
      <xdr:col>25</xdr:col>
      <xdr:colOff>563879</xdr:colOff>
      <xdr:row>216</xdr:row>
      <xdr:rowOff>60960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32</xdr:col>
      <xdr:colOff>137460</xdr:colOff>
      <xdr:row>152</xdr:row>
      <xdr:rowOff>48489</xdr:rowOff>
    </xdr:from>
    <xdr:to>
      <xdr:col>46</xdr:col>
      <xdr:colOff>465448</xdr:colOff>
      <xdr:row>187</xdr:row>
      <xdr:rowOff>29379</xdr:rowOff>
    </xdr:to>
    <xdr:pic>
      <xdr:nvPicPr>
        <xdr:cNvPr id="11" name="Kép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498100" y="27891969"/>
          <a:ext cx="8862388" cy="6513135"/>
        </a:xfrm>
        <a:prstGeom prst="rect">
          <a:avLst/>
        </a:prstGeom>
      </xdr:spPr>
    </xdr:pic>
    <xdr:clientData/>
  </xdr:twoCellAnchor>
  <xdr:twoCellAnchor>
    <xdr:from>
      <xdr:col>36</xdr:col>
      <xdr:colOff>190500</xdr:colOff>
      <xdr:row>153</xdr:row>
      <xdr:rowOff>9525</xdr:rowOff>
    </xdr:from>
    <xdr:to>
      <xdr:col>46</xdr:col>
      <xdr:colOff>477116</xdr:colOff>
      <xdr:row>175</xdr:row>
      <xdr:rowOff>9525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47</xdr:col>
      <xdr:colOff>345498</xdr:colOff>
      <xdr:row>179</xdr:row>
      <xdr:rowOff>85726</xdr:rowOff>
    </xdr:from>
    <xdr:to>
      <xdr:col>51</xdr:col>
      <xdr:colOff>330593</xdr:colOff>
      <xdr:row>182</xdr:row>
      <xdr:rowOff>100406</xdr:rowOff>
    </xdr:to>
    <xdr:pic>
      <xdr:nvPicPr>
        <xdr:cNvPr id="13" name="chart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196848" y="32546926"/>
          <a:ext cx="2518745" cy="557605"/>
        </a:xfrm>
        <a:prstGeom prst="rect">
          <a:avLst/>
        </a:prstGeom>
      </xdr:spPr>
    </xdr:pic>
    <xdr:clientData/>
  </xdr:twoCellAnchor>
  <xdr:twoCellAnchor>
    <xdr:from>
      <xdr:col>52</xdr:col>
      <xdr:colOff>219075</xdr:colOff>
      <xdr:row>151</xdr:row>
      <xdr:rowOff>168852</xdr:rowOff>
    </xdr:from>
    <xdr:to>
      <xdr:col>62</xdr:col>
      <xdr:colOff>5195</xdr:colOff>
      <xdr:row>175</xdr:row>
      <xdr:rowOff>0</xdr:rowOff>
    </xdr:to>
    <xdr:graphicFrame macro="">
      <xdr:nvGraphicFramePr>
        <xdr:cNvPr id="14" name="Diagra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</xdr:col>
      <xdr:colOff>0</xdr:colOff>
      <xdr:row>201</xdr:row>
      <xdr:rowOff>0</xdr:rowOff>
    </xdr:from>
    <xdr:to>
      <xdr:col>9</xdr:col>
      <xdr:colOff>275657</xdr:colOff>
      <xdr:row>240</xdr:row>
      <xdr:rowOff>86732</xdr:rowOff>
    </xdr:to>
    <xdr:pic>
      <xdr:nvPicPr>
        <xdr:cNvPr id="15" name="Kép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9200" y="36444382"/>
          <a:ext cx="4542857" cy="71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401781</xdr:colOff>
      <xdr:row>242</xdr:row>
      <xdr:rowOff>18352</xdr:rowOff>
    </xdr:from>
    <xdr:to>
      <xdr:col>9</xdr:col>
      <xdr:colOff>512618</xdr:colOff>
      <xdr:row>260</xdr:row>
      <xdr:rowOff>9534</xdr:rowOff>
    </xdr:to>
    <xdr:pic>
      <xdr:nvPicPr>
        <xdr:cNvPr id="16" name="Kép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1381" y="43881843"/>
          <a:ext cx="4987637" cy="32331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160020</xdr:rowOff>
    </xdr:from>
    <xdr:to>
      <xdr:col>15</xdr:col>
      <xdr:colOff>124353</xdr:colOff>
      <xdr:row>194</xdr:row>
      <xdr:rowOff>166499</xdr:rowOff>
    </xdr:to>
    <xdr:pic>
      <xdr:nvPicPr>
        <xdr:cNvPr id="17" name="Kép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2217360"/>
          <a:ext cx="9626493" cy="3625979"/>
        </a:xfrm>
        <a:prstGeom prst="rect">
          <a:avLst/>
        </a:prstGeom>
      </xdr:spPr>
    </xdr:pic>
    <xdr:clientData/>
  </xdr:twoCellAnchor>
  <xdr:twoCellAnchor>
    <xdr:from>
      <xdr:col>15</xdr:col>
      <xdr:colOff>159434</xdr:colOff>
      <xdr:row>217</xdr:row>
      <xdr:rowOff>143021</xdr:rowOff>
    </xdr:from>
    <xdr:to>
      <xdr:col>22</xdr:col>
      <xdr:colOff>128368</xdr:colOff>
      <xdr:row>237</xdr:row>
      <xdr:rowOff>22273</xdr:rowOff>
    </xdr:to>
    <xdr:graphicFrame macro="">
      <xdr:nvGraphicFramePr>
        <xdr:cNvPr id="18" name="Diagram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0</xdr:colOff>
      <xdr:row>239</xdr:row>
      <xdr:rowOff>177165</xdr:rowOff>
    </xdr:from>
    <xdr:to>
      <xdr:col>21</xdr:col>
      <xdr:colOff>594360</xdr:colOff>
      <xdr:row>262</xdr:row>
      <xdr:rowOff>179070</xdr:rowOff>
    </xdr:to>
    <xdr:graphicFrame macro="">
      <xdr:nvGraphicFramePr>
        <xdr:cNvPr id="19" name="Diagram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464820</xdr:colOff>
      <xdr:row>4</xdr:row>
      <xdr:rowOff>129540</xdr:rowOff>
    </xdr:from>
    <xdr:to>
      <xdr:col>16</xdr:col>
      <xdr:colOff>586740</xdr:colOff>
      <xdr:row>26</xdr:row>
      <xdr:rowOff>30480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464820</xdr:colOff>
      <xdr:row>28</xdr:row>
      <xdr:rowOff>30480</xdr:rowOff>
    </xdr:from>
    <xdr:to>
      <xdr:col>19</xdr:col>
      <xdr:colOff>190500</xdr:colOff>
      <xdr:row>51</xdr:row>
      <xdr:rowOff>114300</xdr:rowOff>
    </xdr:to>
    <xdr:graphicFrame macro="">
      <xdr:nvGraphicFramePr>
        <xdr:cNvPr id="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464820</xdr:colOff>
      <xdr:row>53</xdr:row>
      <xdr:rowOff>30480</xdr:rowOff>
    </xdr:from>
    <xdr:to>
      <xdr:col>16</xdr:col>
      <xdr:colOff>45720</xdr:colOff>
      <xdr:row>74</xdr:row>
      <xdr:rowOff>91440</xdr:rowOff>
    </xdr:to>
    <xdr:graphicFrame macro="">
      <xdr:nvGraphicFramePr>
        <xdr:cNvPr id="4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99060</xdr:colOff>
      <xdr:row>90</xdr:row>
      <xdr:rowOff>152400</xdr:rowOff>
    </xdr:from>
    <xdr:to>
      <xdr:col>15</xdr:col>
      <xdr:colOff>518160</xdr:colOff>
      <xdr:row>104</xdr:row>
      <xdr:rowOff>160020</xdr:rowOff>
    </xdr:to>
    <xdr:pic>
      <xdr:nvPicPr>
        <xdr:cNvPr id="5" name="Kép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6611600"/>
          <a:ext cx="4686300" cy="2567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75</xdr:row>
      <xdr:rowOff>0</xdr:rowOff>
    </xdr:from>
    <xdr:to>
      <xdr:col>15</xdr:col>
      <xdr:colOff>495300</xdr:colOff>
      <xdr:row>89</xdr:row>
      <xdr:rowOff>106680</xdr:rowOff>
    </xdr:to>
    <xdr:pic>
      <xdr:nvPicPr>
        <xdr:cNvPr id="6" name="Kép 6" descr="szeltermeles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760" y="13716000"/>
          <a:ext cx="4069080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55"/>
  <sheetViews>
    <sheetView zoomScale="110" zoomScaleNormal="110" workbookViewId="0">
      <selection activeCell="P54" sqref="P54"/>
    </sheetView>
  </sheetViews>
  <sheetFormatPr defaultRowHeight="14.4" x14ac:dyDescent="0.3"/>
  <cols>
    <col min="2" max="2" width="11.33203125" customWidth="1"/>
    <col min="14" max="14" width="11" customWidth="1"/>
  </cols>
  <sheetData>
    <row r="3" spans="2:15" x14ac:dyDescent="0.3">
      <c r="B3" t="s">
        <v>0</v>
      </c>
      <c r="O3" t="s">
        <v>9</v>
      </c>
    </row>
    <row r="4" spans="2:15" ht="29.4" thickBot="1" x14ac:dyDescent="0.35">
      <c r="B4" s="25" t="s">
        <v>5</v>
      </c>
      <c r="C4" s="56" t="s">
        <v>171</v>
      </c>
      <c r="N4" s="4" t="s">
        <v>7</v>
      </c>
      <c r="O4" s="4">
        <v>4183</v>
      </c>
    </row>
    <row r="5" spans="2:15" x14ac:dyDescent="0.3">
      <c r="B5" s="53" t="s">
        <v>156</v>
      </c>
      <c r="C5" s="53">
        <v>3310</v>
      </c>
      <c r="N5" s="3" t="s">
        <v>8</v>
      </c>
      <c r="O5" s="3">
        <v>2093</v>
      </c>
    </row>
    <row r="6" spans="2:15" ht="43.2" x14ac:dyDescent="0.3">
      <c r="B6" s="42" t="s">
        <v>2</v>
      </c>
      <c r="C6" s="42">
        <v>1235</v>
      </c>
      <c r="N6" s="4" t="s">
        <v>10</v>
      </c>
      <c r="O6" s="3">
        <v>1847</v>
      </c>
    </row>
    <row r="7" spans="2:15" x14ac:dyDescent="0.3">
      <c r="B7" s="42" t="s">
        <v>3</v>
      </c>
      <c r="C7" s="42">
        <v>741</v>
      </c>
    </row>
    <row r="8" spans="2:15" x14ac:dyDescent="0.3">
      <c r="B8" s="42" t="s">
        <v>157</v>
      </c>
      <c r="C8" s="42">
        <v>330</v>
      </c>
    </row>
    <row r="9" spans="2:15" x14ac:dyDescent="0.3">
      <c r="B9" s="42" t="s">
        <v>158</v>
      </c>
      <c r="C9" s="42">
        <v>220</v>
      </c>
    </row>
    <row r="10" spans="2:15" x14ac:dyDescent="0.3">
      <c r="B10" s="43" t="s">
        <v>169</v>
      </c>
      <c r="C10" s="43">
        <v>1880</v>
      </c>
    </row>
    <row r="11" spans="2:15" x14ac:dyDescent="0.3">
      <c r="B11" s="43" t="s">
        <v>159</v>
      </c>
      <c r="C11" s="43">
        <v>1050</v>
      </c>
    </row>
    <row r="12" spans="2:15" x14ac:dyDescent="0.3">
      <c r="B12" s="43" t="s">
        <v>160</v>
      </c>
      <c r="C12" s="43">
        <v>620</v>
      </c>
    </row>
    <row r="13" spans="2:15" x14ac:dyDescent="0.3">
      <c r="B13" s="44" t="s">
        <v>161</v>
      </c>
      <c r="C13" s="44">
        <v>290</v>
      </c>
    </row>
    <row r="14" spans="2:15" x14ac:dyDescent="0.3">
      <c r="B14" s="44" t="s">
        <v>162</v>
      </c>
      <c r="C14" s="44">
        <v>280</v>
      </c>
    </row>
    <row r="15" spans="2:15" x14ac:dyDescent="0.3">
      <c r="B15" s="41" t="s">
        <v>4</v>
      </c>
      <c r="C15" s="41">
        <v>112</v>
      </c>
    </row>
    <row r="16" spans="2:15" x14ac:dyDescent="0.3">
      <c r="B16" s="54"/>
      <c r="C16" s="54"/>
    </row>
    <row r="17" spans="2:5" x14ac:dyDescent="0.3">
      <c r="B17" s="54"/>
      <c r="C17" s="54"/>
    </row>
    <row r="18" spans="2:5" x14ac:dyDescent="0.3">
      <c r="B18" s="40"/>
      <c r="C18" s="36"/>
      <c r="D18" s="36"/>
      <c r="E18" s="37"/>
    </row>
    <row r="19" spans="2:5" x14ac:dyDescent="0.3">
      <c r="B19" s="2"/>
      <c r="C19" s="2"/>
      <c r="D19" s="2"/>
      <c r="E19" s="37"/>
    </row>
    <row r="20" spans="2:5" x14ac:dyDescent="0.3">
      <c r="B20" s="2" t="s">
        <v>170</v>
      </c>
      <c r="C20" s="2"/>
      <c r="D20" s="2"/>
      <c r="E20" s="37"/>
    </row>
    <row r="21" spans="2:5" x14ac:dyDescent="0.3">
      <c r="B21" s="2"/>
      <c r="C21" s="2"/>
      <c r="D21" s="2"/>
      <c r="E21" s="37"/>
    </row>
    <row r="22" spans="2:5" ht="29.4" thickBot="1" x14ac:dyDescent="0.35">
      <c r="B22" s="25" t="s">
        <v>5</v>
      </c>
      <c r="C22" s="56" t="s">
        <v>171</v>
      </c>
      <c r="D22" s="2"/>
      <c r="E22" s="37"/>
    </row>
    <row r="23" spans="2:5" x14ac:dyDescent="0.3">
      <c r="B23" s="22" t="s">
        <v>1</v>
      </c>
      <c r="C23" s="1">
        <v>4183</v>
      </c>
      <c r="D23" s="2"/>
      <c r="E23" s="37"/>
    </row>
    <row r="24" spans="2:5" x14ac:dyDescent="0.3">
      <c r="B24" s="1" t="s">
        <v>172</v>
      </c>
      <c r="C24" s="1">
        <v>2530</v>
      </c>
      <c r="D24" s="2"/>
    </row>
    <row r="25" spans="2:5" x14ac:dyDescent="0.3">
      <c r="B25" s="41" t="s">
        <v>173</v>
      </c>
      <c r="C25" s="41">
        <v>2410</v>
      </c>
    </row>
    <row r="26" spans="2:5" x14ac:dyDescent="0.3">
      <c r="B26" s="41" t="s">
        <v>48</v>
      </c>
      <c r="C26" s="41">
        <v>1700</v>
      </c>
    </row>
    <row r="27" spans="2:5" x14ac:dyDescent="0.3">
      <c r="B27" s="41" t="s">
        <v>174</v>
      </c>
      <c r="C27" s="41">
        <v>862</v>
      </c>
    </row>
    <row r="28" spans="2:5" x14ac:dyDescent="0.3">
      <c r="B28" s="41" t="s">
        <v>175</v>
      </c>
      <c r="C28" s="41">
        <v>796</v>
      </c>
    </row>
    <row r="29" spans="2:5" x14ac:dyDescent="0.3">
      <c r="B29" s="41" t="s">
        <v>6</v>
      </c>
      <c r="C29" s="41">
        <v>879</v>
      </c>
    </row>
    <row r="37" spans="2:3" ht="28.8" x14ac:dyDescent="0.3">
      <c r="B37" s="55" t="s">
        <v>5</v>
      </c>
      <c r="C37" s="57" t="s">
        <v>171</v>
      </c>
    </row>
    <row r="38" spans="2:3" x14ac:dyDescent="0.3">
      <c r="B38" s="1" t="s">
        <v>156</v>
      </c>
      <c r="C38" s="1">
        <v>3310</v>
      </c>
    </row>
    <row r="39" spans="2:3" x14ac:dyDescent="0.3">
      <c r="B39" s="1" t="s">
        <v>2</v>
      </c>
      <c r="C39" s="1">
        <v>1235</v>
      </c>
    </row>
    <row r="40" spans="2:3" x14ac:dyDescent="0.3">
      <c r="B40" s="1" t="s">
        <v>3</v>
      </c>
      <c r="C40" s="1">
        <v>741</v>
      </c>
    </row>
    <row r="41" spans="2:3" x14ac:dyDescent="0.3">
      <c r="B41" s="1" t="s">
        <v>157</v>
      </c>
      <c r="C41" s="1">
        <v>330</v>
      </c>
    </row>
    <row r="42" spans="2:3" x14ac:dyDescent="0.3">
      <c r="B42" s="1" t="s">
        <v>158</v>
      </c>
      <c r="C42" s="1">
        <v>220</v>
      </c>
    </row>
    <row r="43" spans="2:3" x14ac:dyDescent="0.3">
      <c r="B43" s="1" t="s">
        <v>169</v>
      </c>
      <c r="C43" s="1">
        <v>1880</v>
      </c>
    </row>
    <row r="44" spans="2:3" x14ac:dyDescent="0.3">
      <c r="B44" s="1" t="s">
        <v>159</v>
      </c>
      <c r="C44" s="1">
        <v>1050</v>
      </c>
    </row>
    <row r="45" spans="2:3" x14ac:dyDescent="0.3">
      <c r="B45" s="1" t="s">
        <v>160</v>
      </c>
      <c r="C45" s="1">
        <v>620</v>
      </c>
    </row>
    <row r="46" spans="2:3" x14ac:dyDescent="0.3">
      <c r="B46" s="1" t="s">
        <v>161</v>
      </c>
      <c r="C46" s="1">
        <v>290</v>
      </c>
    </row>
    <row r="47" spans="2:3" x14ac:dyDescent="0.3">
      <c r="B47" s="1" t="s">
        <v>162</v>
      </c>
      <c r="C47" s="1">
        <v>280</v>
      </c>
    </row>
    <row r="48" spans="2:3" x14ac:dyDescent="0.3">
      <c r="B48" s="1" t="s">
        <v>4</v>
      </c>
      <c r="C48" s="1">
        <v>112</v>
      </c>
    </row>
    <row r="49" spans="2:3" x14ac:dyDescent="0.3">
      <c r="B49" s="1" t="s">
        <v>1</v>
      </c>
      <c r="C49" s="1">
        <v>4183</v>
      </c>
    </row>
    <row r="50" spans="2:3" x14ac:dyDescent="0.3">
      <c r="B50" s="1" t="s">
        <v>172</v>
      </c>
      <c r="C50" s="1">
        <v>2530</v>
      </c>
    </row>
    <row r="51" spans="2:3" x14ac:dyDescent="0.3">
      <c r="B51" s="1" t="s">
        <v>173</v>
      </c>
      <c r="C51" s="1">
        <v>2410</v>
      </c>
    </row>
    <row r="52" spans="2:3" x14ac:dyDescent="0.3">
      <c r="B52" s="1" t="s">
        <v>48</v>
      </c>
      <c r="C52" s="1">
        <v>1700</v>
      </c>
    </row>
    <row r="53" spans="2:3" x14ac:dyDescent="0.3">
      <c r="B53" s="1" t="s">
        <v>174</v>
      </c>
      <c r="C53" s="1">
        <v>862</v>
      </c>
    </row>
    <row r="54" spans="2:3" x14ac:dyDescent="0.3">
      <c r="B54" s="1" t="s">
        <v>175</v>
      </c>
      <c r="C54" s="1">
        <v>796</v>
      </c>
    </row>
    <row r="55" spans="2:3" x14ac:dyDescent="0.3">
      <c r="B55" s="1" t="s">
        <v>6</v>
      </c>
      <c r="C55" s="1">
        <v>879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77"/>
  <sheetViews>
    <sheetView topLeftCell="A9" zoomScale="110" zoomScaleNormal="110" workbookViewId="0">
      <selection activeCell="A21" sqref="A21"/>
    </sheetView>
  </sheetViews>
  <sheetFormatPr defaultRowHeight="13.2" x14ac:dyDescent="0.25"/>
  <cols>
    <col min="1" max="1" width="8.88671875" style="10"/>
    <col min="2" max="2" width="7" style="10" customWidth="1"/>
    <col min="3" max="3" width="22.88671875" style="10" customWidth="1"/>
    <col min="4" max="4" width="16.109375" style="10" customWidth="1"/>
    <col min="5" max="6" width="11" style="10" customWidth="1"/>
    <col min="7" max="258" width="8.88671875" style="10"/>
    <col min="259" max="259" width="14.21875" style="10" customWidth="1"/>
    <col min="260" max="260" width="8.88671875" style="10"/>
    <col min="261" max="261" width="17.88671875" style="10" customWidth="1"/>
    <col min="262" max="262" width="11" style="10" customWidth="1"/>
    <col min="263" max="514" width="8.88671875" style="10"/>
    <col min="515" max="515" width="14.21875" style="10" customWidth="1"/>
    <col min="516" max="516" width="8.88671875" style="10"/>
    <col min="517" max="517" width="17.88671875" style="10" customWidth="1"/>
    <col min="518" max="518" width="11" style="10" customWidth="1"/>
    <col min="519" max="770" width="8.88671875" style="10"/>
    <col min="771" max="771" width="14.21875" style="10" customWidth="1"/>
    <col min="772" max="772" width="8.88671875" style="10"/>
    <col min="773" max="773" width="17.88671875" style="10" customWidth="1"/>
    <col min="774" max="774" width="11" style="10" customWidth="1"/>
    <col min="775" max="1026" width="8.88671875" style="10"/>
    <col min="1027" max="1027" width="14.21875" style="10" customWidth="1"/>
    <col min="1028" max="1028" width="8.88671875" style="10"/>
    <col min="1029" max="1029" width="17.88671875" style="10" customWidth="1"/>
    <col min="1030" max="1030" width="11" style="10" customWidth="1"/>
    <col min="1031" max="1282" width="8.88671875" style="10"/>
    <col min="1283" max="1283" width="14.21875" style="10" customWidth="1"/>
    <col min="1284" max="1284" width="8.88671875" style="10"/>
    <col min="1285" max="1285" width="17.88671875" style="10" customWidth="1"/>
    <col min="1286" max="1286" width="11" style="10" customWidth="1"/>
    <col min="1287" max="1538" width="8.88671875" style="10"/>
    <col min="1539" max="1539" width="14.21875" style="10" customWidth="1"/>
    <col min="1540" max="1540" width="8.88671875" style="10"/>
    <col min="1541" max="1541" width="17.88671875" style="10" customWidth="1"/>
    <col min="1542" max="1542" width="11" style="10" customWidth="1"/>
    <col min="1543" max="1794" width="8.88671875" style="10"/>
    <col min="1795" max="1795" width="14.21875" style="10" customWidth="1"/>
    <col min="1796" max="1796" width="8.88671875" style="10"/>
    <col min="1797" max="1797" width="17.88671875" style="10" customWidth="1"/>
    <col min="1798" max="1798" width="11" style="10" customWidth="1"/>
    <col min="1799" max="2050" width="8.88671875" style="10"/>
    <col min="2051" max="2051" width="14.21875" style="10" customWidth="1"/>
    <col min="2052" max="2052" width="8.88671875" style="10"/>
    <col min="2053" max="2053" width="17.88671875" style="10" customWidth="1"/>
    <col min="2054" max="2054" width="11" style="10" customWidth="1"/>
    <col min="2055" max="2306" width="8.88671875" style="10"/>
    <col min="2307" max="2307" width="14.21875" style="10" customWidth="1"/>
    <col min="2308" max="2308" width="8.88671875" style="10"/>
    <col min="2309" max="2309" width="17.88671875" style="10" customWidth="1"/>
    <col min="2310" max="2310" width="11" style="10" customWidth="1"/>
    <col min="2311" max="2562" width="8.88671875" style="10"/>
    <col min="2563" max="2563" width="14.21875" style="10" customWidth="1"/>
    <col min="2564" max="2564" width="8.88671875" style="10"/>
    <col min="2565" max="2565" width="17.88671875" style="10" customWidth="1"/>
    <col min="2566" max="2566" width="11" style="10" customWidth="1"/>
    <col min="2567" max="2818" width="8.88671875" style="10"/>
    <col min="2819" max="2819" width="14.21875" style="10" customWidth="1"/>
    <col min="2820" max="2820" width="8.88671875" style="10"/>
    <col min="2821" max="2821" width="17.88671875" style="10" customWidth="1"/>
    <col min="2822" max="2822" width="11" style="10" customWidth="1"/>
    <col min="2823" max="3074" width="8.88671875" style="10"/>
    <col min="3075" max="3075" width="14.21875" style="10" customWidth="1"/>
    <col min="3076" max="3076" width="8.88671875" style="10"/>
    <col min="3077" max="3077" width="17.88671875" style="10" customWidth="1"/>
    <col min="3078" max="3078" width="11" style="10" customWidth="1"/>
    <col min="3079" max="3330" width="8.88671875" style="10"/>
    <col min="3331" max="3331" width="14.21875" style="10" customWidth="1"/>
    <col min="3332" max="3332" width="8.88671875" style="10"/>
    <col min="3333" max="3333" width="17.88671875" style="10" customWidth="1"/>
    <col min="3334" max="3334" width="11" style="10" customWidth="1"/>
    <col min="3335" max="3586" width="8.88671875" style="10"/>
    <col min="3587" max="3587" width="14.21875" style="10" customWidth="1"/>
    <col min="3588" max="3588" width="8.88671875" style="10"/>
    <col min="3589" max="3589" width="17.88671875" style="10" customWidth="1"/>
    <col min="3590" max="3590" width="11" style="10" customWidth="1"/>
    <col min="3591" max="3842" width="8.88671875" style="10"/>
    <col min="3843" max="3843" width="14.21875" style="10" customWidth="1"/>
    <col min="3844" max="3844" width="8.88671875" style="10"/>
    <col min="3845" max="3845" width="17.88671875" style="10" customWidth="1"/>
    <col min="3846" max="3846" width="11" style="10" customWidth="1"/>
    <col min="3847" max="4098" width="8.88671875" style="10"/>
    <col min="4099" max="4099" width="14.21875" style="10" customWidth="1"/>
    <col min="4100" max="4100" width="8.88671875" style="10"/>
    <col min="4101" max="4101" width="17.88671875" style="10" customWidth="1"/>
    <col min="4102" max="4102" width="11" style="10" customWidth="1"/>
    <col min="4103" max="4354" width="8.88671875" style="10"/>
    <col min="4355" max="4355" width="14.21875" style="10" customWidth="1"/>
    <col min="4356" max="4356" width="8.88671875" style="10"/>
    <col min="4357" max="4357" width="17.88671875" style="10" customWidth="1"/>
    <col min="4358" max="4358" width="11" style="10" customWidth="1"/>
    <col min="4359" max="4610" width="8.88671875" style="10"/>
    <col min="4611" max="4611" width="14.21875" style="10" customWidth="1"/>
    <col min="4612" max="4612" width="8.88671875" style="10"/>
    <col min="4613" max="4613" width="17.88671875" style="10" customWidth="1"/>
    <col min="4614" max="4614" width="11" style="10" customWidth="1"/>
    <col min="4615" max="4866" width="8.88671875" style="10"/>
    <col min="4867" max="4867" width="14.21875" style="10" customWidth="1"/>
    <col min="4868" max="4868" width="8.88671875" style="10"/>
    <col min="4869" max="4869" width="17.88671875" style="10" customWidth="1"/>
    <col min="4870" max="4870" width="11" style="10" customWidth="1"/>
    <col min="4871" max="5122" width="8.88671875" style="10"/>
    <col min="5123" max="5123" width="14.21875" style="10" customWidth="1"/>
    <col min="5124" max="5124" width="8.88671875" style="10"/>
    <col min="5125" max="5125" width="17.88671875" style="10" customWidth="1"/>
    <col min="5126" max="5126" width="11" style="10" customWidth="1"/>
    <col min="5127" max="5378" width="8.88671875" style="10"/>
    <col min="5379" max="5379" width="14.21875" style="10" customWidth="1"/>
    <col min="5380" max="5380" width="8.88671875" style="10"/>
    <col min="5381" max="5381" width="17.88671875" style="10" customWidth="1"/>
    <col min="5382" max="5382" width="11" style="10" customWidth="1"/>
    <col min="5383" max="5634" width="8.88671875" style="10"/>
    <col min="5635" max="5635" width="14.21875" style="10" customWidth="1"/>
    <col min="5636" max="5636" width="8.88671875" style="10"/>
    <col min="5637" max="5637" width="17.88671875" style="10" customWidth="1"/>
    <col min="5638" max="5638" width="11" style="10" customWidth="1"/>
    <col min="5639" max="5890" width="8.88671875" style="10"/>
    <col min="5891" max="5891" width="14.21875" style="10" customWidth="1"/>
    <col min="5892" max="5892" width="8.88671875" style="10"/>
    <col min="5893" max="5893" width="17.88671875" style="10" customWidth="1"/>
    <col min="5894" max="5894" width="11" style="10" customWidth="1"/>
    <col min="5895" max="6146" width="8.88671875" style="10"/>
    <col min="6147" max="6147" width="14.21875" style="10" customWidth="1"/>
    <col min="6148" max="6148" width="8.88671875" style="10"/>
    <col min="6149" max="6149" width="17.88671875" style="10" customWidth="1"/>
    <col min="6150" max="6150" width="11" style="10" customWidth="1"/>
    <col min="6151" max="6402" width="8.88671875" style="10"/>
    <col min="6403" max="6403" width="14.21875" style="10" customWidth="1"/>
    <col min="6404" max="6404" width="8.88671875" style="10"/>
    <col min="6405" max="6405" width="17.88671875" style="10" customWidth="1"/>
    <col min="6406" max="6406" width="11" style="10" customWidth="1"/>
    <col min="6407" max="6658" width="8.88671875" style="10"/>
    <col min="6659" max="6659" width="14.21875" style="10" customWidth="1"/>
    <col min="6660" max="6660" width="8.88671875" style="10"/>
    <col min="6661" max="6661" width="17.88671875" style="10" customWidth="1"/>
    <col min="6662" max="6662" width="11" style="10" customWidth="1"/>
    <col min="6663" max="6914" width="8.88671875" style="10"/>
    <col min="6915" max="6915" width="14.21875" style="10" customWidth="1"/>
    <col min="6916" max="6916" width="8.88671875" style="10"/>
    <col min="6917" max="6917" width="17.88671875" style="10" customWidth="1"/>
    <col min="6918" max="6918" width="11" style="10" customWidth="1"/>
    <col min="6919" max="7170" width="8.88671875" style="10"/>
    <col min="7171" max="7171" width="14.21875" style="10" customWidth="1"/>
    <col min="7172" max="7172" width="8.88671875" style="10"/>
    <col min="7173" max="7173" width="17.88671875" style="10" customWidth="1"/>
    <col min="7174" max="7174" width="11" style="10" customWidth="1"/>
    <col min="7175" max="7426" width="8.88671875" style="10"/>
    <col min="7427" max="7427" width="14.21875" style="10" customWidth="1"/>
    <col min="7428" max="7428" width="8.88671875" style="10"/>
    <col min="7429" max="7429" width="17.88671875" style="10" customWidth="1"/>
    <col min="7430" max="7430" width="11" style="10" customWidth="1"/>
    <col min="7431" max="7682" width="8.88671875" style="10"/>
    <col min="7683" max="7683" width="14.21875" style="10" customWidth="1"/>
    <col min="7684" max="7684" width="8.88671875" style="10"/>
    <col min="7685" max="7685" width="17.88671875" style="10" customWidth="1"/>
    <col min="7686" max="7686" width="11" style="10" customWidth="1"/>
    <col min="7687" max="7938" width="8.88671875" style="10"/>
    <col min="7939" max="7939" width="14.21875" style="10" customWidth="1"/>
    <col min="7940" max="7940" width="8.88671875" style="10"/>
    <col min="7941" max="7941" width="17.88671875" style="10" customWidth="1"/>
    <col min="7942" max="7942" width="11" style="10" customWidth="1"/>
    <col min="7943" max="8194" width="8.88671875" style="10"/>
    <col min="8195" max="8195" width="14.21875" style="10" customWidth="1"/>
    <col min="8196" max="8196" width="8.88671875" style="10"/>
    <col min="8197" max="8197" width="17.88671875" style="10" customWidth="1"/>
    <col min="8198" max="8198" width="11" style="10" customWidth="1"/>
    <col min="8199" max="8450" width="8.88671875" style="10"/>
    <col min="8451" max="8451" width="14.21875" style="10" customWidth="1"/>
    <col min="8452" max="8452" width="8.88671875" style="10"/>
    <col min="8453" max="8453" width="17.88671875" style="10" customWidth="1"/>
    <col min="8454" max="8454" width="11" style="10" customWidth="1"/>
    <col min="8455" max="8706" width="8.88671875" style="10"/>
    <col min="8707" max="8707" width="14.21875" style="10" customWidth="1"/>
    <col min="8708" max="8708" width="8.88671875" style="10"/>
    <col min="8709" max="8709" width="17.88671875" style="10" customWidth="1"/>
    <col min="8710" max="8710" width="11" style="10" customWidth="1"/>
    <col min="8711" max="8962" width="8.88671875" style="10"/>
    <col min="8963" max="8963" width="14.21875" style="10" customWidth="1"/>
    <col min="8964" max="8964" width="8.88671875" style="10"/>
    <col min="8965" max="8965" width="17.88671875" style="10" customWidth="1"/>
    <col min="8966" max="8966" width="11" style="10" customWidth="1"/>
    <col min="8967" max="9218" width="8.88671875" style="10"/>
    <col min="9219" max="9219" width="14.21875" style="10" customWidth="1"/>
    <col min="9220" max="9220" width="8.88671875" style="10"/>
    <col min="9221" max="9221" width="17.88671875" style="10" customWidth="1"/>
    <col min="9222" max="9222" width="11" style="10" customWidth="1"/>
    <col min="9223" max="9474" width="8.88671875" style="10"/>
    <col min="9475" max="9475" width="14.21875" style="10" customWidth="1"/>
    <col min="9476" max="9476" width="8.88671875" style="10"/>
    <col min="9477" max="9477" width="17.88671875" style="10" customWidth="1"/>
    <col min="9478" max="9478" width="11" style="10" customWidth="1"/>
    <col min="9479" max="9730" width="8.88671875" style="10"/>
    <col min="9731" max="9731" width="14.21875" style="10" customWidth="1"/>
    <col min="9732" max="9732" width="8.88671875" style="10"/>
    <col min="9733" max="9733" width="17.88671875" style="10" customWidth="1"/>
    <col min="9734" max="9734" width="11" style="10" customWidth="1"/>
    <col min="9735" max="9986" width="8.88671875" style="10"/>
    <col min="9987" max="9987" width="14.21875" style="10" customWidth="1"/>
    <col min="9988" max="9988" width="8.88671875" style="10"/>
    <col min="9989" max="9989" width="17.88671875" style="10" customWidth="1"/>
    <col min="9990" max="9990" width="11" style="10" customWidth="1"/>
    <col min="9991" max="10242" width="8.88671875" style="10"/>
    <col min="10243" max="10243" width="14.21875" style="10" customWidth="1"/>
    <col min="10244" max="10244" width="8.88671875" style="10"/>
    <col min="10245" max="10245" width="17.88671875" style="10" customWidth="1"/>
    <col min="10246" max="10246" width="11" style="10" customWidth="1"/>
    <col min="10247" max="10498" width="8.88671875" style="10"/>
    <col min="10499" max="10499" width="14.21875" style="10" customWidth="1"/>
    <col min="10500" max="10500" width="8.88671875" style="10"/>
    <col min="10501" max="10501" width="17.88671875" style="10" customWidth="1"/>
    <col min="10502" max="10502" width="11" style="10" customWidth="1"/>
    <col min="10503" max="10754" width="8.88671875" style="10"/>
    <col min="10755" max="10755" width="14.21875" style="10" customWidth="1"/>
    <col min="10756" max="10756" width="8.88671875" style="10"/>
    <col min="10757" max="10757" width="17.88671875" style="10" customWidth="1"/>
    <col min="10758" max="10758" width="11" style="10" customWidth="1"/>
    <col min="10759" max="11010" width="8.88671875" style="10"/>
    <col min="11011" max="11011" width="14.21875" style="10" customWidth="1"/>
    <col min="11012" max="11012" width="8.88671875" style="10"/>
    <col min="11013" max="11013" width="17.88671875" style="10" customWidth="1"/>
    <col min="11014" max="11014" width="11" style="10" customWidth="1"/>
    <col min="11015" max="11266" width="8.88671875" style="10"/>
    <col min="11267" max="11267" width="14.21875" style="10" customWidth="1"/>
    <col min="11268" max="11268" width="8.88671875" style="10"/>
    <col min="11269" max="11269" width="17.88671875" style="10" customWidth="1"/>
    <col min="11270" max="11270" width="11" style="10" customWidth="1"/>
    <col min="11271" max="11522" width="8.88671875" style="10"/>
    <col min="11523" max="11523" width="14.21875" style="10" customWidth="1"/>
    <col min="11524" max="11524" width="8.88671875" style="10"/>
    <col min="11525" max="11525" width="17.88671875" style="10" customWidth="1"/>
    <col min="11526" max="11526" width="11" style="10" customWidth="1"/>
    <col min="11527" max="11778" width="8.88671875" style="10"/>
    <col min="11779" max="11779" width="14.21875" style="10" customWidth="1"/>
    <col min="11780" max="11780" width="8.88671875" style="10"/>
    <col min="11781" max="11781" width="17.88671875" style="10" customWidth="1"/>
    <col min="11782" max="11782" width="11" style="10" customWidth="1"/>
    <col min="11783" max="12034" width="8.88671875" style="10"/>
    <col min="12035" max="12035" width="14.21875" style="10" customWidth="1"/>
    <col min="12036" max="12036" width="8.88671875" style="10"/>
    <col min="12037" max="12037" width="17.88671875" style="10" customWidth="1"/>
    <col min="12038" max="12038" width="11" style="10" customWidth="1"/>
    <col min="12039" max="12290" width="8.88671875" style="10"/>
    <col min="12291" max="12291" width="14.21875" style="10" customWidth="1"/>
    <col min="12292" max="12292" width="8.88671875" style="10"/>
    <col min="12293" max="12293" width="17.88671875" style="10" customWidth="1"/>
    <col min="12294" max="12294" width="11" style="10" customWidth="1"/>
    <col min="12295" max="12546" width="8.88671875" style="10"/>
    <col min="12547" max="12547" width="14.21875" style="10" customWidth="1"/>
    <col min="12548" max="12548" width="8.88671875" style="10"/>
    <col min="12549" max="12549" width="17.88671875" style="10" customWidth="1"/>
    <col min="12550" max="12550" width="11" style="10" customWidth="1"/>
    <col min="12551" max="12802" width="8.88671875" style="10"/>
    <col min="12803" max="12803" width="14.21875" style="10" customWidth="1"/>
    <col min="12804" max="12804" width="8.88671875" style="10"/>
    <col min="12805" max="12805" width="17.88671875" style="10" customWidth="1"/>
    <col min="12806" max="12806" width="11" style="10" customWidth="1"/>
    <col min="12807" max="13058" width="8.88671875" style="10"/>
    <col min="13059" max="13059" width="14.21875" style="10" customWidth="1"/>
    <col min="13060" max="13060" width="8.88671875" style="10"/>
    <col min="13061" max="13061" width="17.88671875" style="10" customWidth="1"/>
    <col min="13062" max="13062" width="11" style="10" customWidth="1"/>
    <col min="13063" max="13314" width="8.88671875" style="10"/>
    <col min="13315" max="13315" width="14.21875" style="10" customWidth="1"/>
    <col min="13316" max="13316" width="8.88671875" style="10"/>
    <col min="13317" max="13317" width="17.88671875" style="10" customWidth="1"/>
    <col min="13318" max="13318" width="11" style="10" customWidth="1"/>
    <col min="13319" max="13570" width="8.88671875" style="10"/>
    <col min="13571" max="13571" width="14.21875" style="10" customWidth="1"/>
    <col min="13572" max="13572" width="8.88671875" style="10"/>
    <col min="13573" max="13573" width="17.88671875" style="10" customWidth="1"/>
    <col min="13574" max="13574" width="11" style="10" customWidth="1"/>
    <col min="13575" max="13826" width="8.88671875" style="10"/>
    <col min="13827" max="13827" width="14.21875" style="10" customWidth="1"/>
    <col min="13828" max="13828" width="8.88671875" style="10"/>
    <col min="13829" max="13829" width="17.88671875" style="10" customWidth="1"/>
    <col min="13830" max="13830" width="11" style="10" customWidth="1"/>
    <col min="13831" max="14082" width="8.88671875" style="10"/>
    <col min="14083" max="14083" width="14.21875" style="10" customWidth="1"/>
    <col min="14084" max="14084" width="8.88671875" style="10"/>
    <col min="14085" max="14085" width="17.88671875" style="10" customWidth="1"/>
    <col min="14086" max="14086" width="11" style="10" customWidth="1"/>
    <col min="14087" max="14338" width="8.88671875" style="10"/>
    <col min="14339" max="14339" width="14.21875" style="10" customWidth="1"/>
    <col min="14340" max="14340" width="8.88671875" style="10"/>
    <col min="14341" max="14341" width="17.88671875" style="10" customWidth="1"/>
    <col min="14342" max="14342" width="11" style="10" customWidth="1"/>
    <col min="14343" max="14594" width="8.88671875" style="10"/>
    <col min="14595" max="14595" width="14.21875" style="10" customWidth="1"/>
    <col min="14596" max="14596" width="8.88671875" style="10"/>
    <col min="14597" max="14597" width="17.88671875" style="10" customWidth="1"/>
    <col min="14598" max="14598" width="11" style="10" customWidth="1"/>
    <col min="14599" max="14850" width="8.88671875" style="10"/>
    <col min="14851" max="14851" width="14.21875" style="10" customWidth="1"/>
    <col min="14852" max="14852" width="8.88671875" style="10"/>
    <col min="14853" max="14853" width="17.88671875" style="10" customWidth="1"/>
    <col min="14854" max="14854" width="11" style="10" customWidth="1"/>
    <col min="14855" max="15106" width="8.88671875" style="10"/>
    <col min="15107" max="15107" width="14.21875" style="10" customWidth="1"/>
    <col min="15108" max="15108" width="8.88671875" style="10"/>
    <col min="15109" max="15109" width="17.88671875" style="10" customWidth="1"/>
    <col min="15110" max="15110" width="11" style="10" customWidth="1"/>
    <col min="15111" max="15362" width="8.88671875" style="10"/>
    <col min="15363" max="15363" width="14.21875" style="10" customWidth="1"/>
    <col min="15364" max="15364" width="8.88671875" style="10"/>
    <col min="15365" max="15365" width="17.88671875" style="10" customWidth="1"/>
    <col min="15366" max="15366" width="11" style="10" customWidth="1"/>
    <col min="15367" max="15618" width="8.88671875" style="10"/>
    <col min="15619" max="15619" width="14.21875" style="10" customWidth="1"/>
    <col min="15620" max="15620" width="8.88671875" style="10"/>
    <col min="15621" max="15621" width="17.88671875" style="10" customWidth="1"/>
    <col min="15622" max="15622" width="11" style="10" customWidth="1"/>
    <col min="15623" max="15874" width="8.88671875" style="10"/>
    <col min="15875" max="15875" width="14.21875" style="10" customWidth="1"/>
    <col min="15876" max="15876" width="8.88671875" style="10"/>
    <col min="15877" max="15877" width="17.88671875" style="10" customWidth="1"/>
    <col min="15878" max="15878" width="11" style="10" customWidth="1"/>
    <col min="15879" max="16130" width="8.88671875" style="10"/>
    <col min="16131" max="16131" width="14.21875" style="10" customWidth="1"/>
    <col min="16132" max="16132" width="8.88671875" style="10"/>
    <col min="16133" max="16133" width="17.88671875" style="10" customWidth="1"/>
    <col min="16134" max="16134" width="11" style="10" customWidth="1"/>
    <col min="16135" max="16384" width="8.88671875" style="10"/>
  </cols>
  <sheetData>
    <row r="4" spans="3:7" x14ac:dyDescent="0.25">
      <c r="F4" s="11" t="s">
        <v>40</v>
      </c>
    </row>
    <row r="5" spans="3:7" x14ac:dyDescent="0.25">
      <c r="C5" s="9" t="s">
        <v>41</v>
      </c>
      <c r="D5" s="9" t="s">
        <v>15</v>
      </c>
      <c r="F5" s="9" t="s">
        <v>38</v>
      </c>
    </row>
    <row r="6" spans="3:7" x14ac:dyDescent="0.25">
      <c r="C6" s="9">
        <v>23</v>
      </c>
      <c r="D6" s="9">
        <v>1235</v>
      </c>
      <c r="E6" s="10" t="s">
        <v>16</v>
      </c>
      <c r="F6" s="19">
        <f>C6*D6</f>
        <v>28405</v>
      </c>
    </row>
    <row r="7" spans="3:7" x14ac:dyDescent="0.25">
      <c r="C7" s="9">
        <v>40</v>
      </c>
      <c r="D7" s="9">
        <v>741</v>
      </c>
      <c r="E7" s="10" t="s">
        <v>17</v>
      </c>
      <c r="F7" s="19">
        <f t="shared" ref="F7:F11" si="0">C7*D7</f>
        <v>29640</v>
      </c>
    </row>
    <row r="8" spans="3:7" x14ac:dyDescent="0.25">
      <c r="C8" s="9">
        <v>51</v>
      </c>
      <c r="D8" s="9">
        <v>502</v>
      </c>
      <c r="E8" s="10" t="s">
        <v>18</v>
      </c>
      <c r="F8" s="19">
        <f t="shared" si="0"/>
        <v>25602</v>
      </c>
    </row>
    <row r="9" spans="3:7" x14ac:dyDescent="0.25">
      <c r="C9" s="9">
        <v>93</v>
      </c>
      <c r="D9" s="9">
        <v>272</v>
      </c>
      <c r="E9" s="10" t="s">
        <v>19</v>
      </c>
      <c r="F9" s="19">
        <f t="shared" si="0"/>
        <v>25296</v>
      </c>
    </row>
    <row r="10" spans="3:7" x14ac:dyDescent="0.25">
      <c r="C10" s="9">
        <v>181</v>
      </c>
      <c r="D10" s="9">
        <v>150.69999999999999</v>
      </c>
      <c r="E10" s="11" t="s">
        <v>20</v>
      </c>
      <c r="F10" s="19">
        <f t="shared" si="0"/>
        <v>27276.699999999997</v>
      </c>
    </row>
    <row r="11" spans="3:7" x14ac:dyDescent="0.25">
      <c r="C11" s="9">
        <v>238</v>
      </c>
      <c r="D11" s="9">
        <v>112</v>
      </c>
      <c r="E11" s="10" t="s">
        <v>21</v>
      </c>
      <c r="F11" s="19">
        <f t="shared" si="0"/>
        <v>26656</v>
      </c>
    </row>
    <row r="12" spans="3:7" x14ac:dyDescent="0.25">
      <c r="F12" s="50">
        <f>AVERAGE(F6:F11)</f>
        <v>27145.95</v>
      </c>
      <c r="G12" s="10" t="s">
        <v>39</v>
      </c>
    </row>
    <row r="13" spans="3:7" x14ac:dyDescent="0.25">
      <c r="F13" s="51">
        <f>STDEV(F5:F11)</f>
        <v>1665.4570228618929</v>
      </c>
      <c r="G13" s="10" t="s">
        <v>165</v>
      </c>
    </row>
    <row r="14" spans="3:7" x14ac:dyDescent="0.25">
      <c r="F14" s="11" t="s">
        <v>42</v>
      </c>
    </row>
    <row r="16" spans="3:7" x14ac:dyDescent="0.25">
      <c r="F16" s="10" t="s">
        <v>43</v>
      </c>
    </row>
    <row r="21" spans="2:5" x14ac:dyDescent="0.25">
      <c r="C21" s="21" t="s">
        <v>44</v>
      </c>
    </row>
    <row r="23" spans="2:5" ht="26.4" x14ac:dyDescent="0.25">
      <c r="B23" s="18" t="s">
        <v>22</v>
      </c>
      <c r="C23" s="13" t="s">
        <v>23</v>
      </c>
      <c r="D23" s="13" t="s">
        <v>24</v>
      </c>
      <c r="E23" s="12" t="s">
        <v>38</v>
      </c>
    </row>
    <row r="24" spans="2:5" x14ac:dyDescent="0.25">
      <c r="B24" s="14" t="s">
        <v>25</v>
      </c>
      <c r="C24" s="15">
        <v>2.8799999999999999E-2</v>
      </c>
      <c r="D24" s="16">
        <v>13.3</v>
      </c>
      <c r="E24" s="17">
        <f>C24*D24</f>
        <v>0.38303999999999999</v>
      </c>
    </row>
    <row r="25" spans="2:5" x14ac:dyDescent="0.25">
      <c r="B25" s="14" t="s">
        <v>26</v>
      </c>
      <c r="C25" s="15">
        <v>2.93E-2</v>
      </c>
      <c r="D25" s="16">
        <v>12.95</v>
      </c>
      <c r="E25" s="17">
        <f t="shared" ref="E25:E36" si="1">C25*D25</f>
        <v>0.37943499999999997</v>
      </c>
    </row>
    <row r="26" spans="2:5" x14ac:dyDescent="0.25">
      <c r="B26" s="14" t="s">
        <v>27</v>
      </c>
      <c r="C26" s="15">
        <v>2.98E-2</v>
      </c>
      <c r="D26" s="16">
        <v>12.43</v>
      </c>
      <c r="E26" s="17">
        <f t="shared" si="1"/>
        <v>0.37041399999999997</v>
      </c>
    </row>
    <row r="27" spans="2:5" x14ac:dyDescent="0.25">
      <c r="B27" s="14" t="s">
        <v>28</v>
      </c>
      <c r="C27" s="15">
        <v>3.1399999999999997E-2</v>
      </c>
      <c r="D27" s="16">
        <v>11.16</v>
      </c>
      <c r="E27" s="17">
        <f t="shared" si="1"/>
        <v>0.35042399999999996</v>
      </c>
    </row>
    <row r="28" spans="2:5" x14ac:dyDescent="0.25">
      <c r="B28" s="14" t="s">
        <v>29</v>
      </c>
      <c r="C28" s="15">
        <v>5.1400000000000001E-2</v>
      </c>
      <c r="D28" s="16">
        <v>7.35</v>
      </c>
      <c r="E28" s="17">
        <f t="shared" si="1"/>
        <v>0.37779000000000001</v>
      </c>
    </row>
    <row r="29" spans="2:5" x14ac:dyDescent="0.25">
      <c r="B29" s="14" t="s">
        <v>30</v>
      </c>
      <c r="C29" s="15">
        <v>5.57E-2</v>
      </c>
      <c r="D29" s="16">
        <v>6.75</v>
      </c>
      <c r="E29" s="17">
        <f t="shared" si="1"/>
        <v>0.375975</v>
      </c>
    </row>
    <row r="30" spans="2:5" x14ac:dyDescent="0.25">
      <c r="B30" s="14" t="s">
        <v>31</v>
      </c>
      <c r="C30" s="15">
        <v>9.2700000000000005E-2</v>
      </c>
      <c r="D30" s="16">
        <v>4.03</v>
      </c>
      <c r="E30" s="17">
        <f t="shared" si="1"/>
        <v>0.37358100000000005</v>
      </c>
    </row>
    <row r="31" spans="2:5" x14ac:dyDescent="0.25">
      <c r="B31" s="14" t="s">
        <v>32</v>
      </c>
      <c r="C31" s="15">
        <v>9.1200000000000003E-2</v>
      </c>
      <c r="D31" s="16">
        <v>4.03</v>
      </c>
      <c r="E31" s="17">
        <f t="shared" si="1"/>
        <v>0.36753600000000003</v>
      </c>
    </row>
    <row r="32" spans="2:5" x14ac:dyDescent="0.25">
      <c r="B32" s="14" t="s">
        <v>33</v>
      </c>
      <c r="C32" s="15">
        <v>9.4899999999999998E-2</v>
      </c>
      <c r="D32" s="16">
        <v>3.9569999999999999</v>
      </c>
      <c r="E32" s="17">
        <f t="shared" si="1"/>
        <v>0.3755193</v>
      </c>
    </row>
    <row r="33" spans="2:6" x14ac:dyDescent="0.25">
      <c r="B33" s="14" t="s">
        <v>34</v>
      </c>
      <c r="C33" s="15">
        <v>0.10349999999999999</v>
      </c>
      <c r="D33" s="16">
        <v>3.69</v>
      </c>
      <c r="E33" s="17">
        <f t="shared" si="1"/>
        <v>0.38191499999999995</v>
      </c>
    </row>
    <row r="34" spans="2:6" x14ac:dyDescent="0.25">
      <c r="B34" s="14" t="s">
        <v>35</v>
      </c>
      <c r="C34" s="17">
        <v>0.11</v>
      </c>
      <c r="D34" s="16">
        <v>3.3919999999999999</v>
      </c>
      <c r="E34" s="17">
        <f t="shared" si="1"/>
        <v>0.37312000000000001</v>
      </c>
    </row>
    <row r="35" spans="2:6" x14ac:dyDescent="0.25">
      <c r="B35" s="14" t="s">
        <v>36</v>
      </c>
      <c r="C35" s="17">
        <v>0.14979999999999999</v>
      </c>
      <c r="D35" s="16">
        <v>2.46</v>
      </c>
      <c r="E35" s="17">
        <f t="shared" si="1"/>
        <v>0.36850799999999995</v>
      </c>
    </row>
    <row r="36" spans="2:6" x14ac:dyDescent="0.25">
      <c r="B36" s="14" t="s">
        <v>37</v>
      </c>
      <c r="C36" s="17">
        <v>0.188</v>
      </c>
      <c r="D36" s="16">
        <v>2.0110000000000001</v>
      </c>
      <c r="E36" s="17">
        <f t="shared" si="1"/>
        <v>0.37806800000000002</v>
      </c>
    </row>
    <row r="37" spans="2:6" x14ac:dyDescent="0.25">
      <c r="E37" s="52">
        <f>AVERAGE(E24:E36)</f>
        <v>0.37348656153846149</v>
      </c>
      <c r="F37" s="10" t="s">
        <v>39</v>
      </c>
    </row>
    <row r="38" spans="2:6" x14ac:dyDescent="0.25">
      <c r="E38" s="51">
        <f>STDEV(E24:E36)</f>
        <v>8.4122188749004186E-3</v>
      </c>
      <c r="F38" s="10" t="s">
        <v>165</v>
      </c>
    </row>
    <row r="50" spans="2:8" x14ac:dyDescent="0.25">
      <c r="H50" s="11" t="s">
        <v>148</v>
      </c>
    </row>
    <row r="51" spans="2:8" x14ac:dyDescent="0.25">
      <c r="H51" s="10" t="s">
        <v>149</v>
      </c>
    </row>
    <row r="52" spans="2:8" x14ac:dyDescent="0.25">
      <c r="H52" s="10" t="s">
        <v>150</v>
      </c>
    </row>
    <row r="58" spans="2:8" x14ac:dyDescent="0.25">
      <c r="F58" s="10" t="s">
        <v>164</v>
      </c>
    </row>
    <row r="60" spans="2:8" x14ac:dyDescent="0.25">
      <c r="B60" s="10" t="s">
        <v>163</v>
      </c>
    </row>
    <row r="61" spans="2:8" ht="13.8" thickBot="1" x14ac:dyDescent="0.3">
      <c r="B61" s="48" t="s">
        <v>22</v>
      </c>
      <c r="C61" s="49" t="s">
        <v>166</v>
      </c>
      <c r="D61" s="49" t="s">
        <v>167</v>
      </c>
      <c r="E61" s="49" t="s">
        <v>168</v>
      </c>
    </row>
    <row r="62" spans="2:8" x14ac:dyDescent="0.25">
      <c r="B62" s="46" t="s">
        <v>25</v>
      </c>
      <c r="C62" s="47">
        <v>209</v>
      </c>
      <c r="D62" s="47">
        <v>130</v>
      </c>
      <c r="E62" s="47">
        <f>C62*D62</f>
        <v>27170</v>
      </c>
    </row>
    <row r="63" spans="2:8" x14ac:dyDescent="0.25">
      <c r="B63" s="14" t="s">
        <v>26</v>
      </c>
      <c r="C63" s="45">
        <v>207</v>
      </c>
      <c r="D63" s="45">
        <v>130</v>
      </c>
      <c r="E63" s="45">
        <f t="shared" ref="E63:E74" si="2">C63*D63</f>
        <v>26910</v>
      </c>
    </row>
    <row r="64" spans="2:8" x14ac:dyDescent="0.25">
      <c r="B64" s="14" t="s">
        <v>27</v>
      </c>
      <c r="C64" s="45">
        <v>197</v>
      </c>
      <c r="D64" s="45">
        <v>130</v>
      </c>
      <c r="E64" s="45">
        <f t="shared" si="2"/>
        <v>25610</v>
      </c>
    </row>
    <row r="65" spans="2:6" x14ac:dyDescent="0.25">
      <c r="B65" s="14" t="s">
        <v>28</v>
      </c>
      <c r="C65" s="45">
        <v>195</v>
      </c>
      <c r="D65" s="45">
        <v>130</v>
      </c>
      <c r="E65" s="45">
        <f t="shared" si="2"/>
        <v>25350</v>
      </c>
    </row>
    <row r="66" spans="2:6" x14ac:dyDescent="0.25">
      <c r="B66" s="14" t="s">
        <v>29</v>
      </c>
      <c r="C66" s="45">
        <v>119</v>
      </c>
      <c r="D66" s="45">
        <v>230</v>
      </c>
      <c r="E66" s="45">
        <f t="shared" si="2"/>
        <v>27370</v>
      </c>
    </row>
    <row r="67" spans="2:6" x14ac:dyDescent="0.25">
      <c r="B67" s="14" t="s">
        <v>30</v>
      </c>
      <c r="C67" s="45">
        <v>108</v>
      </c>
      <c r="D67" s="45">
        <v>230</v>
      </c>
      <c r="E67" s="45">
        <f t="shared" si="2"/>
        <v>24840</v>
      </c>
    </row>
    <row r="68" spans="2:6" x14ac:dyDescent="0.25">
      <c r="B68" s="14" t="s">
        <v>31</v>
      </c>
      <c r="C68" s="45">
        <v>65</v>
      </c>
      <c r="D68" s="45">
        <v>380</v>
      </c>
      <c r="E68" s="45">
        <f t="shared" si="2"/>
        <v>24700</v>
      </c>
    </row>
    <row r="69" spans="2:6" x14ac:dyDescent="0.25">
      <c r="B69" s="14" t="s">
        <v>32</v>
      </c>
      <c r="C69" s="45">
        <v>128</v>
      </c>
      <c r="D69" s="45">
        <v>200</v>
      </c>
      <c r="E69" s="45">
        <f t="shared" si="2"/>
        <v>25600</v>
      </c>
    </row>
    <row r="70" spans="2:6" x14ac:dyDescent="0.25">
      <c r="B70" s="14" t="s">
        <v>33</v>
      </c>
      <c r="C70" s="45">
        <v>64</v>
      </c>
      <c r="D70" s="45">
        <v>390</v>
      </c>
      <c r="E70" s="45">
        <f t="shared" si="2"/>
        <v>24960</v>
      </c>
    </row>
    <row r="71" spans="2:6" x14ac:dyDescent="0.25">
      <c r="B71" s="14" t="s">
        <v>34</v>
      </c>
      <c r="C71" s="45">
        <v>59</v>
      </c>
      <c r="D71" s="45">
        <v>440</v>
      </c>
      <c r="E71" s="45">
        <f t="shared" si="2"/>
        <v>25960</v>
      </c>
    </row>
    <row r="72" spans="2:6" x14ac:dyDescent="0.25">
      <c r="B72" s="14" t="s">
        <v>35</v>
      </c>
      <c r="C72" s="45">
        <v>56</v>
      </c>
      <c r="D72" s="45">
        <v>460</v>
      </c>
      <c r="E72" s="45">
        <f t="shared" si="2"/>
        <v>25760</v>
      </c>
    </row>
    <row r="73" spans="2:6" x14ac:dyDescent="0.25">
      <c r="B73" s="14" t="s">
        <v>36</v>
      </c>
      <c r="C73" s="45">
        <v>59</v>
      </c>
      <c r="D73" s="45">
        <v>410</v>
      </c>
      <c r="E73" s="45">
        <f t="shared" si="2"/>
        <v>24190</v>
      </c>
    </row>
    <row r="74" spans="2:6" x14ac:dyDescent="0.25">
      <c r="B74" s="14" t="s">
        <v>37</v>
      </c>
      <c r="C74" s="45">
        <v>32</v>
      </c>
      <c r="D74" s="45">
        <v>730</v>
      </c>
      <c r="E74" s="45">
        <f t="shared" si="2"/>
        <v>23360</v>
      </c>
    </row>
    <row r="75" spans="2:6" x14ac:dyDescent="0.25">
      <c r="E75" s="50">
        <f>AVERAGE(E62:E74)</f>
        <v>25521.538461538461</v>
      </c>
      <c r="F75" s="10" t="s">
        <v>39</v>
      </c>
    </row>
    <row r="77" spans="2:6" x14ac:dyDescent="0.25">
      <c r="E77" s="51">
        <f>STDEV(E62:E74)</f>
        <v>1163.8502635208004</v>
      </c>
      <c r="F77" s="10" t="s">
        <v>165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K18"/>
  <sheetViews>
    <sheetView topLeftCell="H1" workbookViewId="0">
      <selection activeCell="I18" sqref="I18"/>
    </sheetView>
  </sheetViews>
  <sheetFormatPr defaultRowHeight="14.4" x14ac:dyDescent="0.3"/>
  <cols>
    <col min="7" max="7" width="13.109375" customWidth="1"/>
    <col min="9" max="9" width="15.6640625" customWidth="1"/>
    <col min="263" max="263" width="13.109375" customWidth="1"/>
    <col min="265" max="265" width="15.6640625" customWidth="1"/>
    <col min="519" max="519" width="13.109375" customWidth="1"/>
    <col min="521" max="521" width="15.6640625" customWidth="1"/>
    <col min="775" max="775" width="13.109375" customWidth="1"/>
    <col min="777" max="777" width="15.6640625" customWidth="1"/>
    <col min="1031" max="1031" width="13.109375" customWidth="1"/>
    <col min="1033" max="1033" width="15.6640625" customWidth="1"/>
    <col min="1287" max="1287" width="13.109375" customWidth="1"/>
    <col min="1289" max="1289" width="15.6640625" customWidth="1"/>
    <col min="1543" max="1543" width="13.109375" customWidth="1"/>
    <col min="1545" max="1545" width="15.6640625" customWidth="1"/>
    <col min="1799" max="1799" width="13.109375" customWidth="1"/>
    <col min="1801" max="1801" width="15.6640625" customWidth="1"/>
    <col min="2055" max="2055" width="13.109375" customWidth="1"/>
    <col min="2057" max="2057" width="15.6640625" customWidth="1"/>
    <col min="2311" max="2311" width="13.109375" customWidth="1"/>
    <col min="2313" max="2313" width="15.6640625" customWidth="1"/>
    <col min="2567" max="2567" width="13.109375" customWidth="1"/>
    <col min="2569" max="2569" width="15.6640625" customWidth="1"/>
    <col min="2823" max="2823" width="13.109375" customWidth="1"/>
    <col min="2825" max="2825" width="15.6640625" customWidth="1"/>
    <col min="3079" max="3079" width="13.109375" customWidth="1"/>
    <col min="3081" max="3081" width="15.6640625" customWidth="1"/>
    <col min="3335" max="3335" width="13.109375" customWidth="1"/>
    <col min="3337" max="3337" width="15.6640625" customWidth="1"/>
    <col min="3591" max="3591" width="13.109375" customWidth="1"/>
    <col min="3593" max="3593" width="15.6640625" customWidth="1"/>
    <col min="3847" max="3847" width="13.109375" customWidth="1"/>
    <col min="3849" max="3849" width="15.6640625" customWidth="1"/>
    <col min="4103" max="4103" width="13.109375" customWidth="1"/>
    <col min="4105" max="4105" width="15.6640625" customWidth="1"/>
    <col min="4359" max="4359" width="13.109375" customWidth="1"/>
    <col min="4361" max="4361" width="15.6640625" customWidth="1"/>
    <col min="4615" max="4615" width="13.109375" customWidth="1"/>
    <col min="4617" max="4617" width="15.6640625" customWidth="1"/>
    <col min="4871" max="4871" width="13.109375" customWidth="1"/>
    <col min="4873" max="4873" width="15.6640625" customWidth="1"/>
    <col min="5127" max="5127" width="13.109375" customWidth="1"/>
    <col min="5129" max="5129" width="15.6640625" customWidth="1"/>
    <col min="5383" max="5383" width="13.109375" customWidth="1"/>
    <col min="5385" max="5385" width="15.6640625" customWidth="1"/>
    <col min="5639" max="5639" width="13.109375" customWidth="1"/>
    <col min="5641" max="5641" width="15.6640625" customWidth="1"/>
    <col min="5895" max="5895" width="13.109375" customWidth="1"/>
    <col min="5897" max="5897" width="15.6640625" customWidth="1"/>
    <col min="6151" max="6151" width="13.109375" customWidth="1"/>
    <col min="6153" max="6153" width="15.6640625" customWidth="1"/>
    <col min="6407" max="6407" width="13.109375" customWidth="1"/>
    <col min="6409" max="6409" width="15.6640625" customWidth="1"/>
    <col min="6663" max="6663" width="13.109375" customWidth="1"/>
    <col min="6665" max="6665" width="15.6640625" customWidth="1"/>
    <col min="6919" max="6919" width="13.109375" customWidth="1"/>
    <col min="6921" max="6921" width="15.6640625" customWidth="1"/>
    <col min="7175" max="7175" width="13.109375" customWidth="1"/>
    <col min="7177" max="7177" width="15.6640625" customWidth="1"/>
    <col min="7431" max="7431" width="13.109375" customWidth="1"/>
    <col min="7433" max="7433" width="15.6640625" customWidth="1"/>
    <col min="7687" max="7687" width="13.109375" customWidth="1"/>
    <col min="7689" max="7689" width="15.6640625" customWidth="1"/>
    <col min="7943" max="7943" width="13.109375" customWidth="1"/>
    <col min="7945" max="7945" width="15.6640625" customWidth="1"/>
    <col min="8199" max="8199" width="13.109375" customWidth="1"/>
    <col min="8201" max="8201" width="15.6640625" customWidth="1"/>
    <col min="8455" max="8455" width="13.109375" customWidth="1"/>
    <col min="8457" max="8457" width="15.6640625" customWidth="1"/>
    <col min="8711" max="8711" width="13.109375" customWidth="1"/>
    <col min="8713" max="8713" width="15.6640625" customWidth="1"/>
    <col min="8967" max="8967" width="13.109375" customWidth="1"/>
    <col min="8969" max="8969" width="15.6640625" customWidth="1"/>
    <col min="9223" max="9223" width="13.109375" customWidth="1"/>
    <col min="9225" max="9225" width="15.6640625" customWidth="1"/>
    <col min="9479" max="9479" width="13.109375" customWidth="1"/>
    <col min="9481" max="9481" width="15.6640625" customWidth="1"/>
    <col min="9735" max="9735" width="13.109375" customWidth="1"/>
    <col min="9737" max="9737" width="15.6640625" customWidth="1"/>
    <col min="9991" max="9991" width="13.109375" customWidth="1"/>
    <col min="9993" max="9993" width="15.6640625" customWidth="1"/>
    <col min="10247" max="10247" width="13.109375" customWidth="1"/>
    <col min="10249" max="10249" width="15.6640625" customWidth="1"/>
    <col min="10503" max="10503" width="13.109375" customWidth="1"/>
    <col min="10505" max="10505" width="15.6640625" customWidth="1"/>
    <col min="10759" max="10759" width="13.109375" customWidth="1"/>
    <col min="10761" max="10761" width="15.6640625" customWidth="1"/>
    <col min="11015" max="11015" width="13.109375" customWidth="1"/>
    <col min="11017" max="11017" width="15.6640625" customWidth="1"/>
    <col min="11271" max="11271" width="13.109375" customWidth="1"/>
    <col min="11273" max="11273" width="15.6640625" customWidth="1"/>
    <col min="11527" max="11527" width="13.109375" customWidth="1"/>
    <col min="11529" max="11529" width="15.6640625" customWidth="1"/>
    <col min="11783" max="11783" width="13.109375" customWidth="1"/>
    <col min="11785" max="11785" width="15.6640625" customWidth="1"/>
    <col min="12039" max="12039" width="13.109375" customWidth="1"/>
    <col min="12041" max="12041" width="15.6640625" customWidth="1"/>
    <col min="12295" max="12295" width="13.109375" customWidth="1"/>
    <col min="12297" max="12297" width="15.6640625" customWidth="1"/>
    <col min="12551" max="12551" width="13.109375" customWidth="1"/>
    <col min="12553" max="12553" width="15.6640625" customWidth="1"/>
    <col min="12807" max="12807" width="13.109375" customWidth="1"/>
    <col min="12809" max="12809" width="15.6640625" customWidth="1"/>
    <col min="13063" max="13063" width="13.109375" customWidth="1"/>
    <col min="13065" max="13065" width="15.6640625" customWidth="1"/>
    <col min="13319" max="13319" width="13.109375" customWidth="1"/>
    <col min="13321" max="13321" width="15.6640625" customWidth="1"/>
    <col min="13575" max="13575" width="13.109375" customWidth="1"/>
    <col min="13577" max="13577" width="15.6640625" customWidth="1"/>
    <col min="13831" max="13831" width="13.109375" customWidth="1"/>
    <col min="13833" max="13833" width="15.6640625" customWidth="1"/>
    <col min="14087" max="14087" width="13.109375" customWidth="1"/>
    <col min="14089" max="14089" width="15.6640625" customWidth="1"/>
    <col min="14343" max="14343" width="13.109375" customWidth="1"/>
    <col min="14345" max="14345" width="15.6640625" customWidth="1"/>
    <col min="14599" max="14599" width="13.109375" customWidth="1"/>
    <col min="14601" max="14601" width="15.6640625" customWidth="1"/>
    <col min="14855" max="14855" width="13.109375" customWidth="1"/>
    <col min="14857" max="14857" width="15.6640625" customWidth="1"/>
    <col min="15111" max="15111" width="13.109375" customWidth="1"/>
    <col min="15113" max="15113" width="15.6640625" customWidth="1"/>
    <col min="15367" max="15367" width="13.109375" customWidth="1"/>
    <col min="15369" max="15369" width="15.6640625" customWidth="1"/>
    <col min="15623" max="15623" width="13.109375" customWidth="1"/>
    <col min="15625" max="15625" width="15.6640625" customWidth="1"/>
    <col min="15879" max="15879" width="13.109375" customWidth="1"/>
    <col min="15881" max="15881" width="15.6640625" customWidth="1"/>
    <col min="16135" max="16135" width="13.109375" customWidth="1"/>
    <col min="16137" max="16137" width="15.6640625" customWidth="1"/>
  </cols>
  <sheetData>
    <row r="1" spans="7:11" x14ac:dyDescent="0.3">
      <c r="I1" s="7" t="s">
        <v>14</v>
      </c>
    </row>
    <row r="3" spans="7:11" x14ac:dyDescent="0.3">
      <c r="H3" t="s">
        <v>11</v>
      </c>
      <c r="I3" t="s">
        <v>12</v>
      </c>
    </row>
    <row r="4" spans="7:11" x14ac:dyDescent="0.3">
      <c r="H4">
        <v>0</v>
      </c>
      <c r="I4">
        <v>-10</v>
      </c>
    </row>
    <row r="5" spans="7:11" x14ac:dyDescent="0.3">
      <c r="H5">
        <v>21</v>
      </c>
      <c r="I5">
        <v>0</v>
      </c>
      <c r="J5">
        <v>0</v>
      </c>
    </row>
    <row r="6" spans="7:11" x14ac:dyDescent="0.3">
      <c r="G6">
        <v>21</v>
      </c>
      <c r="H6">
        <v>355.5</v>
      </c>
      <c r="I6">
        <v>0</v>
      </c>
      <c r="J6">
        <v>0</v>
      </c>
    </row>
    <row r="7" spans="7:11" x14ac:dyDescent="0.3">
      <c r="G7">
        <v>334.5</v>
      </c>
      <c r="H7">
        <v>775.5</v>
      </c>
      <c r="I7">
        <v>100</v>
      </c>
      <c r="K7">
        <v>100</v>
      </c>
    </row>
    <row r="8" spans="7:11" x14ac:dyDescent="0.3">
      <c r="G8">
        <v>420</v>
      </c>
      <c r="H8">
        <v>3032.5</v>
      </c>
      <c r="I8">
        <v>100</v>
      </c>
      <c r="K8">
        <v>100</v>
      </c>
    </row>
    <row r="9" spans="7:11" x14ac:dyDescent="0.3">
      <c r="G9">
        <v>2257</v>
      </c>
      <c r="H9">
        <v>3050.5</v>
      </c>
      <c r="I9">
        <v>110</v>
      </c>
    </row>
    <row r="10" spans="7:11" ht="15" thickBot="1" x14ac:dyDescent="0.35">
      <c r="G10" s="8">
        <v>18</v>
      </c>
    </row>
    <row r="11" spans="7:11" x14ac:dyDescent="0.3">
      <c r="G11">
        <f>SUM(G6:G10)</f>
        <v>3050.5</v>
      </c>
    </row>
    <row r="18" spans="9:9" x14ac:dyDescent="0.3">
      <c r="I18" t="s">
        <v>13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F37"/>
  <sheetViews>
    <sheetView workbookViewId="0">
      <selection activeCell="U16" sqref="U16"/>
    </sheetView>
  </sheetViews>
  <sheetFormatPr defaultRowHeight="14.4" x14ac:dyDescent="0.3"/>
  <cols>
    <col min="4" max="4" width="11" customWidth="1"/>
    <col min="5" max="5" width="15.88671875" customWidth="1"/>
    <col min="6" max="6" width="14.33203125" customWidth="1"/>
    <col min="260" max="260" width="11" customWidth="1"/>
    <col min="261" max="261" width="14.5546875" customWidth="1"/>
    <col min="262" max="262" width="14.33203125" customWidth="1"/>
    <col min="516" max="516" width="11" customWidth="1"/>
    <col min="517" max="517" width="14.5546875" customWidth="1"/>
    <col min="518" max="518" width="14.33203125" customWidth="1"/>
    <col min="772" max="772" width="11" customWidth="1"/>
    <col min="773" max="773" width="14.5546875" customWidth="1"/>
    <col min="774" max="774" width="14.33203125" customWidth="1"/>
    <col min="1028" max="1028" width="11" customWidth="1"/>
    <col min="1029" max="1029" width="14.5546875" customWidth="1"/>
    <col min="1030" max="1030" width="14.33203125" customWidth="1"/>
    <col min="1284" max="1284" width="11" customWidth="1"/>
    <col min="1285" max="1285" width="14.5546875" customWidth="1"/>
    <col min="1286" max="1286" width="14.33203125" customWidth="1"/>
    <col min="1540" max="1540" width="11" customWidth="1"/>
    <col min="1541" max="1541" width="14.5546875" customWidth="1"/>
    <col min="1542" max="1542" width="14.33203125" customWidth="1"/>
    <col min="1796" max="1796" width="11" customWidth="1"/>
    <col min="1797" max="1797" width="14.5546875" customWidth="1"/>
    <col min="1798" max="1798" width="14.33203125" customWidth="1"/>
    <col min="2052" max="2052" width="11" customWidth="1"/>
    <col min="2053" max="2053" width="14.5546875" customWidth="1"/>
    <col min="2054" max="2054" width="14.33203125" customWidth="1"/>
    <col min="2308" max="2308" width="11" customWidth="1"/>
    <col min="2309" max="2309" width="14.5546875" customWidth="1"/>
    <col min="2310" max="2310" width="14.33203125" customWidth="1"/>
    <col min="2564" max="2564" width="11" customWidth="1"/>
    <col min="2565" max="2565" width="14.5546875" customWidth="1"/>
    <col min="2566" max="2566" width="14.33203125" customWidth="1"/>
    <col min="2820" max="2820" width="11" customWidth="1"/>
    <col min="2821" max="2821" width="14.5546875" customWidth="1"/>
    <col min="2822" max="2822" width="14.33203125" customWidth="1"/>
    <col min="3076" max="3076" width="11" customWidth="1"/>
    <col min="3077" max="3077" width="14.5546875" customWidth="1"/>
    <col min="3078" max="3078" width="14.33203125" customWidth="1"/>
    <col min="3332" max="3332" width="11" customWidth="1"/>
    <col min="3333" max="3333" width="14.5546875" customWidth="1"/>
    <col min="3334" max="3334" width="14.33203125" customWidth="1"/>
    <col min="3588" max="3588" width="11" customWidth="1"/>
    <col min="3589" max="3589" width="14.5546875" customWidth="1"/>
    <col min="3590" max="3590" width="14.33203125" customWidth="1"/>
    <col min="3844" max="3844" width="11" customWidth="1"/>
    <col min="3845" max="3845" width="14.5546875" customWidth="1"/>
    <col min="3846" max="3846" width="14.33203125" customWidth="1"/>
    <col min="4100" max="4100" width="11" customWidth="1"/>
    <col min="4101" max="4101" width="14.5546875" customWidth="1"/>
    <col min="4102" max="4102" width="14.33203125" customWidth="1"/>
    <col min="4356" max="4356" width="11" customWidth="1"/>
    <col min="4357" max="4357" width="14.5546875" customWidth="1"/>
    <col min="4358" max="4358" width="14.33203125" customWidth="1"/>
    <col min="4612" max="4612" width="11" customWidth="1"/>
    <col min="4613" max="4613" width="14.5546875" customWidth="1"/>
    <col min="4614" max="4614" width="14.33203125" customWidth="1"/>
    <col min="4868" max="4868" width="11" customWidth="1"/>
    <col min="4869" max="4869" width="14.5546875" customWidth="1"/>
    <col min="4870" max="4870" width="14.33203125" customWidth="1"/>
    <col min="5124" max="5124" width="11" customWidth="1"/>
    <col min="5125" max="5125" width="14.5546875" customWidth="1"/>
    <col min="5126" max="5126" width="14.33203125" customWidth="1"/>
    <col min="5380" max="5380" width="11" customWidth="1"/>
    <col min="5381" max="5381" width="14.5546875" customWidth="1"/>
    <col min="5382" max="5382" width="14.33203125" customWidth="1"/>
    <col min="5636" max="5636" width="11" customWidth="1"/>
    <col min="5637" max="5637" width="14.5546875" customWidth="1"/>
    <col min="5638" max="5638" width="14.33203125" customWidth="1"/>
    <col min="5892" max="5892" width="11" customWidth="1"/>
    <col min="5893" max="5893" width="14.5546875" customWidth="1"/>
    <col min="5894" max="5894" width="14.33203125" customWidth="1"/>
    <col min="6148" max="6148" width="11" customWidth="1"/>
    <col min="6149" max="6149" width="14.5546875" customWidth="1"/>
    <col min="6150" max="6150" width="14.33203125" customWidth="1"/>
    <col min="6404" max="6404" width="11" customWidth="1"/>
    <col min="6405" max="6405" width="14.5546875" customWidth="1"/>
    <col min="6406" max="6406" width="14.33203125" customWidth="1"/>
    <col min="6660" max="6660" width="11" customWidth="1"/>
    <col min="6661" max="6661" width="14.5546875" customWidth="1"/>
    <col min="6662" max="6662" width="14.33203125" customWidth="1"/>
    <col min="6916" max="6916" width="11" customWidth="1"/>
    <col min="6917" max="6917" width="14.5546875" customWidth="1"/>
    <col min="6918" max="6918" width="14.33203125" customWidth="1"/>
    <col min="7172" max="7172" width="11" customWidth="1"/>
    <col min="7173" max="7173" width="14.5546875" customWidth="1"/>
    <col min="7174" max="7174" width="14.33203125" customWidth="1"/>
    <col min="7428" max="7428" width="11" customWidth="1"/>
    <col min="7429" max="7429" width="14.5546875" customWidth="1"/>
    <col min="7430" max="7430" width="14.33203125" customWidth="1"/>
    <col min="7684" max="7684" width="11" customWidth="1"/>
    <col min="7685" max="7685" width="14.5546875" customWidth="1"/>
    <col min="7686" max="7686" width="14.33203125" customWidth="1"/>
    <col min="7940" max="7940" width="11" customWidth="1"/>
    <col min="7941" max="7941" width="14.5546875" customWidth="1"/>
    <col min="7942" max="7942" width="14.33203125" customWidth="1"/>
    <col min="8196" max="8196" width="11" customWidth="1"/>
    <col min="8197" max="8197" width="14.5546875" customWidth="1"/>
    <col min="8198" max="8198" width="14.33203125" customWidth="1"/>
    <col min="8452" max="8452" width="11" customWidth="1"/>
    <col min="8453" max="8453" width="14.5546875" customWidth="1"/>
    <col min="8454" max="8454" width="14.33203125" customWidth="1"/>
    <col min="8708" max="8708" width="11" customWidth="1"/>
    <col min="8709" max="8709" width="14.5546875" customWidth="1"/>
    <col min="8710" max="8710" width="14.33203125" customWidth="1"/>
    <col min="8964" max="8964" width="11" customWidth="1"/>
    <col min="8965" max="8965" width="14.5546875" customWidth="1"/>
    <col min="8966" max="8966" width="14.33203125" customWidth="1"/>
    <col min="9220" max="9220" width="11" customWidth="1"/>
    <col min="9221" max="9221" width="14.5546875" customWidth="1"/>
    <col min="9222" max="9222" width="14.33203125" customWidth="1"/>
    <col min="9476" max="9476" width="11" customWidth="1"/>
    <col min="9477" max="9477" width="14.5546875" customWidth="1"/>
    <col min="9478" max="9478" width="14.33203125" customWidth="1"/>
    <col min="9732" max="9732" width="11" customWidth="1"/>
    <col min="9733" max="9733" width="14.5546875" customWidth="1"/>
    <col min="9734" max="9734" width="14.33203125" customWidth="1"/>
    <col min="9988" max="9988" width="11" customWidth="1"/>
    <col min="9989" max="9989" width="14.5546875" customWidth="1"/>
    <col min="9990" max="9990" width="14.33203125" customWidth="1"/>
    <col min="10244" max="10244" width="11" customWidth="1"/>
    <col min="10245" max="10245" width="14.5546875" customWidth="1"/>
    <col min="10246" max="10246" width="14.33203125" customWidth="1"/>
    <col min="10500" max="10500" width="11" customWidth="1"/>
    <col min="10501" max="10501" width="14.5546875" customWidth="1"/>
    <col min="10502" max="10502" width="14.33203125" customWidth="1"/>
    <col min="10756" max="10756" width="11" customWidth="1"/>
    <col min="10757" max="10757" width="14.5546875" customWidth="1"/>
    <col min="10758" max="10758" width="14.33203125" customWidth="1"/>
    <col min="11012" max="11012" width="11" customWidth="1"/>
    <col min="11013" max="11013" width="14.5546875" customWidth="1"/>
    <col min="11014" max="11014" width="14.33203125" customWidth="1"/>
    <col min="11268" max="11268" width="11" customWidth="1"/>
    <col min="11269" max="11269" width="14.5546875" customWidth="1"/>
    <col min="11270" max="11270" width="14.33203125" customWidth="1"/>
    <col min="11524" max="11524" width="11" customWidth="1"/>
    <col min="11525" max="11525" width="14.5546875" customWidth="1"/>
    <col min="11526" max="11526" width="14.33203125" customWidth="1"/>
    <col min="11780" max="11780" width="11" customWidth="1"/>
    <col min="11781" max="11781" width="14.5546875" customWidth="1"/>
    <col min="11782" max="11782" width="14.33203125" customWidth="1"/>
    <col min="12036" max="12036" width="11" customWidth="1"/>
    <col min="12037" max="12037" width="14.5546875" customWidth="1"/>
    <col min="12038" max="12038" width="14.33203125" customWidth="1"/>
    <col min="12292" max="12292" width="11" customWidth="1"/>
    <col min="12293" max="12293" width="14.5546875" customWidth="1"/>
    <col min="12294" max="12294" width="14.33203125" customWidth="1"/>
    <col min="12548" max="12548" width="11" customWidth="1"/>
    <col min="12549" max="12549" width="14.5546875" customWidth="1"/>
    <col min="12550" max="12550" width="14.33203125" customWidth="1"/>
    <col min="12804" max="12804" width="11" customWidth="1"/>
    <col min="12805" max="12805" width="14.5546875" customWidth="1"/>
    <col min="12806" max="12806" width="14.33203125" customWidth="1"/>
    <col min="13060" max="13060" width="11" customWidth="1"/>
    <col min="13061" max="13061" width="14.5546875" customWidth="1"/>
    <col min="13062" max="13062" width="14.33203125" customWidth="1"/>
    <col min="13316" max="13316" width="11" customWidth="1"/>
    <col min="13317" max="13317" width="14.5546875" customWidth="1"/>
    <col min="13318" max="13318" width="14.33203125" customWidth="1"/>
    <col min="13572" max="13572" width="11" customWidth="1"/>
    <col min="13573" max="13573" width="14.5546875" customWidth="1"/>
    <col min="13574" max="13574" width="14.33203125" customWidth="1"/>
    <col min="13828" max="13828" width="11" customWidth="1"/>
    <col min="13829" max="13829" width="14.5546875" customWidth="1"/>
    <col min="13830" max="13830" width="14.33203125" customWidth="1"/>
    <col min="14084" max="14084" width="11" customWidth="1"/>
    <col min="14085" max="14085" width="14.5546875" customWidth="1"/>
    <col min="14086" max="14086" width="14.33203125" customWidth="1"/>
    <col min="14340" max="14340" width="11" customWidth="1"/>
    <col min="14341" max="14341" width="14.5546875" customWidth="1"/>
    <col min="14342" max="14342" width="14.33203125" customWidth="1"/>
    <col min="14596" max="14596" width="11" customWidth="1"/>
    <col min="14597" max="14597" width="14.5546875" customWidth="1"/>
    <col min="14598" max="14598" width="14.33203125" customWidth="1"/>
    <col min="14852" max="14852" width="11" customWidth="1"/>
    <col min="14853" max="14853" width="14.5546875" customWidth="1"/>
    <col min="14854" max="14854" width="14.33203125" customWidth="1"/>
    <col min="15108" max="15108" width="11" customWidth="1"/>
    <col min="15109" max="15109" width="14.5546875" customWidth="1"/>
    <col min="15110" max="15110" width="14.33203125" customWidth="1"/>
    <col min="15364" max="15364" width="11" customWidth="1"/>
    <col min="15365" max="15365" width="14.5546875" customWidth="1"/>
    <col min="15366" max="15366" width="14.33203125" customWidth="1"/>
    <col min="15620" max="15620" width="11" customWidth="1"/>
    <col min="15621" max="15621" width="14.5546875" customWidth="1"/>
    <col min="15622" max="15622" width="14.33203125" customWidth="1"/>
    <col min="15876" max="15876" width="11" customWidth="1"/>
    <col min="15877" max="15877" width="14.5546875" customWidth="1"/>
    <col min="15878" max="15878" width="14.33203125" customWidth="1"/>
    <col min="16132" max="16132" width="11" customWidth="1"/>
    <col min="16133" max="16133" width="14.5546875" customWidth="1"/>
    <col min="16134" max="16134" width="14.33203125" customWidth="1"/>
  </cols>
  <sheetData>
    <row r="6" spans="4:6" ht="15" thickBot="1" x14ac:dyDescent="0.35">
      <c r="D6" s="35" t="s">
        <v>45</v>
      </c>
      <c r="E6" s="35" t="s">
        <v>46</v>
      </c>
      <c r="F6" s="35" t="s">
        <v>47</v>
      </c>
    </row>
    <row r="7" spans="4:6" x14ac:dyDescent="0.3">
      <c r="D7" s="22" t="s">
        <v>48</v>
      </c>
      <c r="E7" s="22">
        <v>127.3</v>
      </c>
      <c r="F7" s="22">
        <v>395.7</v>
      </c>
    </row>
    <row r="8" spans="4:6" x14ac:dyDescent="0.3">
      <c r="D8" s="1" t="s">
        <v>49</v>
      </c>
      <c r="E8" s="1">
        <v>200.6</v>
      </c>
      <c r="F8" s="1">
        <v>1101.2</v>
      </c>
    </row>
    <row r="9" spans="4:6" x14ac:dyDescent="0.3">
      <c r="D9" s="1" t="s">
        <v>1</v>
      </c>
      <c r="E9" s="1">
        <v>333.7</v>
      </c>
      <c r="F9" s="1">
        <v>2256.4</v>
      </c>
    </row>
    <row r="10" spans="4:6" x14ac:dyDescent="0.3">
      <c r="D10" s="1" t="s">
        <v>50</v>
      </c>
      <c r="E10" s="1">
        <v>106.8</v>
      </c>
      <c r="F10" s="1">
        <v>906.1</v>
      </c>
    </row>
    <row r="11" spans="4:6" x14ac:dyDescent="0.3">
      <c r="D11" s="1" t="s">
        <v>51</v>
      </c>
      <c r="E11" s="1">
        <v>83.7</v>
      </c>
      <c r="F11" s="1">
        <v>1109.5999999999999</v>
      </c>
    </row>
    <row r="12" spans="4:6" x14ac:dyDescent="0.3">
      <c r="D12" s="1" t="s">
        <v>52</v>
      </c>
      <c r="E12" s="1">
        <v>360.5</v>
      </c>
      <c r="F12" s="1">
        <v>10886.2</v>
      </c>
    </row>
    <row r="13" spans="4:6" x14ac:dyDescent="0.3">
      <c r="D13" s="1" t="s">
        <v>53</v>
      </c>
      <c r="E13" s="1">
        <v>64.900000000000006</v>
      </c>
      <c r="F13" s="1">
        <v>1758.5</v>
      </c>
    </row>
    <row r="14" spans="4:6" x14ac:dyDescent="0.3">
      <c r="D14" s="1" t="s">
        <v>54</v>
      </c>
      <c r="E14" s="1">
        <v>104.3</v>
      </c>
      <c r="F14" s="1">
        <v>2177.1999999999998</v>
      </c>
    </row>
    <row r="15" spans="4:6" x14ac:dyDescent="0.3">
      <c r="D15" s="1" t="s">
        <v>55</v>
      </c>
      <c r="E15" s="1">
        <v>23.9</v>
      </c>
      <c r="F15" s="1">
        <v>879.2</v>
      </c>
    </row>
    <row r="16" spans="4:6" x14ac:dyDescent="0.3">
      <c r="D16" s="1" t="s">
        <v>56</v>
      </c>
      <c r="E16" s="1">
        <v>272.2</v>
      </c>
      <c r="F16" s="1">
        <v>6364.2</v>
      </c>
    </row>
    <row r="31" spans="5:5" x14ac:dyDescent="0.3">
      <c r="E31" t="s">
        <v>57</v>
      </c>
    </row>
    <row r="33" spans="5:5" x14ac:dyDescent="0.3">
      <c r="E33" t="s">
        <v>58</v>
      </c>
    </row>
    <row r="35" spans="5:5" x14ac:dyDescent="0.3">
      <c r="E35" t="s">
        <v>59</v>
      </c>
    </row>
    <row r="37" spans="5:5" x14ac:dyDescent="0.3">
      <c r="E37" t="s">
        <v>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F18"/>
  <sheetViews>
    <sheetView workbookViewId="0">
      <selection activeCell="F26" sqref="F26"/>
    </sheetView>
  </sheetViews>
  <sheetFormatPr defaultRowHeight="14.4" x14ac:dyDescent="0.3"/>
  <cols>
    <col min="4" max="4" width="11" customWidth="1"/>
    <col min="5" max="5" width="16.21875" customWidth="1"/>
    <col min="6" max="6" width="14.33203125" customWidth="1"/>
    <col min="260" max="260" width="11" customWidth="1"/>
    <col min="261" max="261" width="14.5546875" customWidth="1"/>
    <col min="262" max="262" width="14.33203125" customWidth="1"/>
    <col min="516" max="516" width="11" customWidth="1"/>
    <col min="517" max="517" width="14.5546875" customWidth="1"/>
    <col min="518" max="518" width="14.33203125" customWidth="1"/>
    <col min="772" max="772" width="11" customWidth="1"/>
    <col min="773" max="773" width="14.5546875" customWidth="1"/>
    <col min="774" max="774" width="14.33203125" customWidth="1"/>
    <col min="1028" max="1028" width="11" customWidth="1"/>
    <col min="1029" max="1029" width="14.5546875" customWidth="1"/>
    <col min="1030" max="1030" width="14.33203125" customWidth="1"/>
    <col min="1284" max="1284" width="11" customWidth="1"/>
    <col min="1285" max="1285" width="14.5546875" customWidth="1"/>
    <col min="1286" max="1286" width="14.33203125" customWidth="1"/>
    <col min="1540" max="1540" width="11" customWidth="1"/>
    <col min="1541" max="1541" width="14.5546875" customWidth="1"/>
    <col min="1542" max="1542" width="14.33203125" customWidth="1"/>
    <col min="1796" max="1796" width="11" customWidth="1"/>
    <col min="1797" max="1797" width="14.5546875" customWidth="1"/>
    <col min="1798" max="1798" width="14.33203125" customWidth="1"/>
    <col min="2052" max="2052" width="11" customWidth="1"/>
    <col min="2053" max="2053" width="14.5546875" customWidth="1"/>
    <col min="2054" max="2054" width="14.33203125" customWidth="1"/>
    <col min="2308" max="2308" width="11" customWidth="1"/>
    <col min="2309" max="2309" width="14.5546875" customWidth="1"/>
    <col min="2310" max="2310" width="14.33203125" customWidth="1"/>
    <col min="2564" max="2564" width="11" customWidth="1"/>
    <col min="2565" max="2565" width="14.5546875" customWidth="1"/>
    <col min="2566" max="2566" width="14.33203125" customWidth="1"/>
    <col min="2820" max="2820" width="11" customWidth="1"/>
    <col min="2821" max="2821" width="14.5546875" customWidth="1"/>
    <col min="2822" max="2822" width="14.33203125" customWidth="1"/>
    <col min="3076" max="3076" width="11" customWidth="1"/>
    <col min="3077" max="3077" width="14.5546875" customWidth="1"/>
    <col min="3078" max="3078" width="14.33203125" customWidth="1"/>
    <col min="3332" max="3332" width="11" customWidth="1"/>
    <col min="3333" max="3333" width="14.5546875" customWidth="1"/>
    <col min="3334" max="3334" width="14.33203125" customWidth="1"/>
    <col min="3588" max="3588" width="11" customWidth="1"/>
    <col min="3589" max="3589" width="14.5546875" customWidth="1"/>
    <col min="3590" max="3590" width="14.33203125" customWidth="1"/>
    <col min="3844" max="3844" width="11" customWidth="1"/>
    <col min="3845" max="3845" width="14.5546875" customWidth="1"/>
    <col min="3846" max="3846" width="14.33203125" customWidth="1"/>
    <col min="4100" max="4100" width="11" customWidth="1"/>
    <col min="4101" max="4101" width="14.5546875" customWidth="1"/>
    <col min="4102" max="4102" width="14.33203125" customWidth="1"/>
    <col min="4356" max="4356" width="11" customWidth="1"/>
    <col min="4357" max="4357" width="14.5546875" customWidth="1"/>
    <col min="4358" max="4358" width="14.33203125" customWidth="1"/>
    <col min="4612" max="4612" width="11" customWidth="1"/>
    <col min="4613" max="4613" width="14.5546875" customWidth="1"/>
    <col min="4614" max="4614" width="14.33203125" customWidth="1"/>
    <col min="4868" max="4868" width="11" customWidth="1"/>
    <col min="4869" max="4869" width="14.5546875" customWidth="1"/>
    <col min="4870" max="4870" width="14.33203125" customWidth="1"/>
    <col min="5124" max="5124" width="11" customWidth="1"/>
    <col min="5125" max="5125" width="14.5546875" customWidth="1"/>
    <col min="5126" max="5126" width="14.33203125" customWidth="1"/>
    <col min="5380" max="5380" width="11" customWidth="1"/>
    <col min="5381" max="5381" width="14.5546875" customWidth="1"/>
    <col min="5382" max="5382" width="14.33203125" customWidth="1"/>
    <col min="5636" max="5636" width="11" customWidth="1"/>
    <col min="5637" max="5637" width="14.5546875" customWidth="1"/>
    <col min="5638" max="5638" width="14.33203125" customWidth="1"/>
    <col min="5892" max="5892" width="11" customWidth="1"/>
    <col min="5893" max="5893" width="14.5546875" customWidth="1"/>
    <col min="5894" max="5894" width="14.33203125" customWidth="1"/>
    <col min="6148" max="6148" width="11" customWidth="1"/>
    <col min="6149" max="6149" width="14.5546875" customWidth="1"/>
    <col min="6150" max="6150" width="14.33203125" customWidth="1"/>
    <col min="6404" max="6404" width="11" customWidth="1"/>
    <col min="6405" max="6405" width="14.5546875" customWidth="1"/>
    <col min="6406" max="6406" width="14.33203125" customWidth="1"/>
    <col min="6660" max="6660" width="11" customWidth="1"/>
    <col min="6661" max="6661" width="14.5546875" customWidth="1"/>
    <col min="6662" max="6662" width="14.33203125" customWidth="1"/>
    <col min="6916" max="6916" width="11" customWidth="1"/>
    <col min="6917" max="6917" width="14.5546875" customWidth="1"/>
    <col min="6918" max="6918" width="14.33203125" customWidth="1"/>
    <col min="7172" max="7172" width="11" customWidth="1"/>
    <col min="7173" max="7173" width="14.5546875" customWidth="1"/>
    <col min="7174" max="7174" width="14.33203125" customWidth="1"/>
    <col min="7428" max="7428" width="11" customWidth="1"/>
    <col min="7429" max="7429" width="14.5546875" customWidth="1"/>
    <col min="7430" max="7430" width="14.33203125" customWidth="1"/>
    <col min="7684" max="7684" width="11" customWidth="1"/>
    <col min="7685" max="7685" width="14.5546875" customWidth="1"/>
    <col min="7686" max="7686" width="14.33203125" customWidth="1"/>
    <col min="7940" max="7940" width="11" customWidth="1"/>
    <col min="7941" max="7941" width="14.5546875" customWidth="1"/>
    <col min="7942" max="7942" width="14.33203125" customWidth="1"/>
    <col min="8196" max="8196" width="11" customWidth="1"/>
    <col min="8197" max="8197" width="14.5546875" customWidth="1"/>
    <col min="8198" max="8198" width="14.33203125" customWidth="1"/>
    <col min="8452" max="8452" width="11" customWidth="1"/>
    <col min="8453" max="8453" width="14.5546875" customWidth="1"/>
    <col min="8454" max="8454" width="14.33203125" customWidth="1"/>
    <col min="8708" max="8708" width="11" customWidth="1"/>
    <col min="8709" max="8709" width="14.5546875" customWidth="1"/>
    <col min="8710" max="8710" width="14.33203125" customWidth="1"/>
    <col min="8964" max="8964" width="11" customWidth="1"/>
    <col min="8965" max="8965" width="14.5546875" customWidth="1"/>
    <col min="8966" max="8966" width="14.33203125" customWidth="1"/>
    <col min="9220" max="9220" width="11" customWidth="1"/>
    <col min="9221" max="9221" width="14.5546875" customWidth="1"/>
    <col min="9222" max="9222" width="14.33203125" customWidth="1"/>
    <col min="9476" max="9476" width="11" customWidth="1"/>
    <col min="9477" max="9477" width="14.5546875" customWidth="1"/>
    <col min="9478" max="9478" width="14.33203125" customWidth="1"/>
    <col min="9732" max="9732" width="11" customWidth="1"/>
    <col min="9733" max="9733" width="14.5546875" customWidth="1"/>
    <col min="9734" max="9734" width="14.33203125" customWidth="1"/>
    <col min="9988" max="9988" width="11" customWidth="1"/>
    <col min="9989" max="9989" width="14.5546875" customWidth="1"/>
    <col min="9990" max="9990" width="14.33203125" customWidth="1"/>
    <col min="10244" max="10244" width="11" customWidth="1"/>
    <col min="10245" max="10245" width="14.5546875" customWidth="1"/>
    <col min="10246" max="10246" width="14.33203125" customWidth="1"/>
    <col min="10500" max="10500" width="11" customWidth="1"/>
    <col min="10501" max="10501" width="14.5546875" customWidth="1"/>
    <col min="10502" max="10502" width="14.33203125" customWidth="1"/>
    <col min="10756" max="10756" width="11" customWidth="1"/>
    <col min="10757" max="10757" width="14.5546875" customWidth="1"/>
    <col min="10758" max="10758" width="14.33203125" customWidth="1"/>
    <col min="11012" max="11012" width="11" customWidth="1"/>
    <col min="11013" max="11013" width="14.5546875" customWidth="1"/>
    <col min="11014" max="11014" width="14.33203125" customWidth="1"/>
    <col min="11268" max="11268" width="11" customWidth="1"/>
    <col min="11269" max="11269" width="14.5546875" customWidth="1"/>
    <col min="11270" max="11270" width="14.33203125" customWidth="1"/>
    <col min="11524" max="11524" width="11" customWidth="1"/>
    <col min="11525" max="11525" width="14.5546875" customWidth="1"/>
    <col min="11526" max="11526" width="14.33203125" customWidth="1"/>
    <col min="11780" max="11780" width="11" customWidth="1"/>
    <col min="11781" max="11781" width="14.5546875" customWidth="1"/>
    <col min="11782" max="11782" width="14.33203125" customWidth="1"/>
    <col min="12036" max="12036" width="11" customWidth="1"/>
    <col min="12037" max="12037" width="14.5546875" customWidth="1"/>
    <col min="12038" max="12038" width="14.33203125" customWidth="1"/>
    <col min="12292" max="12292" width="11" customWidth="1"/>
    <col min="12293" max="12293" width="14.5546875" customWidth="1"/>
    <col min="12294" max="12294" width="14.33203125" customWidth="1"/>
    <col min="12548" max="12548" width="11" customWidth="1"/>
    <col min="12549" max="12549" width="14.5546875" customWidth="1"/>
    <col min="12550" max="12550" width="14.33203125" customWidth="1"/>
    <col min="12804" max="12804" width="11" customWidth="1"/>
    <col min="12805" max="12805" width="14.5546875" customWidth="1"/>
    <col min="12806" max="12806" width="14.33203125" customWidth="1"/>
    <col min="13060" max="13060" width="11" customWidth="1"/>
    <col min="13061" max="13061" width="14.5546875" customWidth="1"/>
    <col min="13062" max="13062" width="14.33203125" customWidth="1"/>
    <col min="13316" max="13316" width="11" customWidth="1"/>
    <col min="13317" max="13317" width="14.5546875" customWidth="1"/>
    <col min="13318" max="13318" width="14.33203125" customWidth="1"/>
    <col min="13572" max="13572" width="11" customWidth="1"/>
    <col min="13573" max="13573" width="14.5546875" customWidth="1"/>
    <col min="13574" max="13574" width="14.33203125" customWidth="1"/>
    <col min="13828" max="13828" width="11" customWidth="1"/>
    <col min="13829" max="13829" width="14.5546875" customWidth="1"/>
    <col min="13830" max="13830" width="14.33203125" customWidth="1"/>
    <col min="14084" max="14084" width="11" customWidth="1"/>
    <col min="14085" max="14085" width="14.5546875" customWidth="1"/>
    <col min="14086" max="14086" width="14.33203125" customWidth="1"/>
    <col min="14340" max="14340" width="11" customWidth="1"/>
    <col min="14341" max="14341" width="14.5546875" customWidth="1"/>
    <col min="14342" max="14342" width="14.33203125" customWidth="1"/>
    <col min="14596" max="14596" width="11" customWidth="1"/>
    <col min="14597" max="14597" width="14.5546875" customWidth="1"/>
    <col min="14598" max="14598" width="14.33203125" customWidth="1"/>
    <col min="14852" max="14852" width="11" customWidth="1"/>
    <col min="14853" max="14853" width="14.5546875" customWidth="1"/>
    <col min="14854" max="14854" width="14.33203125" customWidth="1"/>
    <col min="15108" max="15108" width="11" customWidth="1"/>
    <col min="15109" max="15109" width="14.5546875" customWidth="1"/>
    <col min="15110" max="15110" width="14.33203125" customWidth="1"/>
    <col min="15364" max="15364" width="11" customWidth="1"/>
    <col min="15365" max="15365" width="14.5546875" customWidth="1"/>
    <col min="15366" max="15366" width="14.33203125" customWidth="1"/>
    <col min="15620" max="15620" width="11" customWidth="1"/>
    <col min="15621" max="15621" width="14.5546875" customWidth="1"/>
    <col min="15622" max="15622" width="14.33203125" customWidth="1"/>
    <col min="15876" max="15876" width="11" customWidth="1"/>
    <col min="15877" max="15877" width="14.5546875" customWidth="1"/>
    <col min="15878" max="15878" width="14.33203125" customWidth="1"/>
    <col min="16132" max="16132" width="11" customWidth="1"/>
    <col min="16133" max="16133" width="14.5546875" customWidth="1"/>
    <col min="16134" max="16134" width="14.33203125" customWidth="1"/>
  </cols>
  <sheetData>
    <row r="6" spans="4:6" ht="15" thickBot="1" x14ac:dyDescent="0.35">
      <c r="D6" s="25" t="s">
        <v>45</v>
      </c>
      <c r="E6" s="35" t="s">
        <v>46</v>
      </c>
      <c r="F6" s="35" t="s">
        <v>47</v>
      </c>
    </row>
    <row r="7" spans="4:6" x14ac:dyDescent="0.3">
      <c r="D7" s="22" t="s">
        <v>48</v>
      </c>
      <c r="E7" s="22">
        <v>127.3</v>
      </c>
      <c r="F7" s="22">
        <v>395.7</v>
      </c>
    </row>
    <row r="8" spans="4:6" x14ac:dyDescent="0.3">
      <c r="D8" s="1" t="s">
        <v>49</v>
      </c>
      <c r="E8" s="1">
        <v>200.6</v>
      </c>
      <c r="F8" s="1">
        <v>1101.2</v>
      </c>
    </row>
    <row r="9" spans="4:6" x14ac:dyDescent="0.3">
      <c r="D9" s="1" t="s">
        <v>1</v>
      </c>
      <c r="E9" s="1">
        <v>333.7</v>
      </c>
      <c r="F9" s="1">
        <v>2256.4</v>
      </c>
    </row>
    <row r="10" spans="4:6" x14ac:dyDescent="0.3">
      <c r="D10" s="1" t="s">
        <v>50</v>
      </c>
      <c r="E10" s="1">
        <v>106.8</v>
      </c>
      <c r="F10" s="1">
        <v>906.1</v>
      </c>
    </row>
    <row r="11" spans="4:6" x14ac:dyDescent="0.3">
      <c r="D11" s="1" t="s">
        <v>51</v>
      </c>
      <c r="E11" s="1">
        <v>83.7</v>
      </c>
      <c r="F11" s="1">
        <v>1109.5999999999999</v>
      </c>
    </row>
    <row r="12" spans="4:6" x14ac:dyDescent="0.3">
      <c r="D12" s="1" t="s">
        <v>61</v>
      </c>
      <c r="E12" s="1">
        <v>98.4</v>
      </c>
      <c r="F12" s="1">
        <v>376.8</v>
      </c>
    </row>
    <row r="13" spans="4:6" x14ac:dyDescent="0.3">
      <c r="D13" s="1" t="s">
        <v>53</v>
      </c>
      <c r="E13" s="1">
        <v>64.900000000000006</v>
      </c>
      <c r="F13" s="1">
        <v>1758.5</v>
      </c>
    </row>
    <row r="14" spans="4:6" x14ac:dyDescent="0.3">
      <c r="D14" s="1" t="s">
        <v>54</v>
      </c>
      <c r="E14" s="1">
        <v>104.3</v>
      </c>
      <c r="F14" s="1">
        <v>2177.1999999999998</v>
      </c>
    </row>
    <row r="15" spans="4:6" x14ac:dyDescent="0.3">
      <c r="D15" s="1" t="s">
        <v>55</v>
      </c>
      <c r="E15" s="1">
        <v>23.9</v>
      </c>
      <c r="F15" s="1">
        <v>879.2</v>
      </c>
    </row>
    <row r="16" spans="4:6" x14ac:dyDescent="0.3">
      <c r="D16" s="1" t="s">
        <v>56</v>
      </c>
      <c r="E16" s="1">
        <v>272.2</v>
      </c>
      <c r="F16" s="1">
        <v>6364.2</v>
      </c>
    </row>
    <row r="17" spans="4:6" x14ac:dyDescent="0.3">
      <c r="D17" s="1" t="s">
        <v>62</v>
      </c>
      <c r="E17" s="1">
        <v>111.4</v>
      </c>
      <c r="F17" s="1">
        <v>1800.4</v>
      </c>
    </row>
    <row r="18" spans="4:6" x14ac:dyDescent="0.3">
      <c r="D18" s="1" t="s">
        <v>63</v>
      </c>
      <c r="E18" s="1">
        <v>216.5</v>
      </c>
      <c r="F18" s="1">
        <v>4178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257"/>
  <sheetViews>
    <sheetView tabSelected="1" topLeftCell="U153" zoomScale="80" zoomScaleNormal="80" workbookViewId="0">
      <selection activeCell="AB251" sqref="AB251"/>
    </sheetView>
  </sheetViews>
  <sheetFormatPr defaultRowHeight="14.4" x14ac:dyDescent="0.3"/>
  <cols>
    <col min="13" max="13" width="14.109375" customWidth="1"/>
    <col min="19" max="19" width="10.33203125" customWidth="1"/>
    <col min="22" max="22" width="11.44140625" bestFit="1" customWidth="1"/>
    <col min="25" max="25" width="11.5546875" bestFit="1" customWidth="1"/>
    <col min="26" max="26" width="11.21875" customWidth="1"/>
    <col min="30" max="30" width="11.44140625" customWidth="1"/>
    <col min="31" max="31" width="9.77734375" customWidth="1"/>
    <col min="50" max="51" width="9.5546875" bestFit="1" customWidth="1"/>
    <col min="52" max="52" width="9.88671875" customWidth="1"/>
    <col min="53" max="53" width="9.6640625" bestFit="1" customWidth="1"/>
  </cols>
  <sheetData>
    <row r="1" spans="18:26" x14ac:dyDescent="0.3">
      <c r="T1" t="s">
        <v>105</v>
      </c>
    </row>
    <row r="2" spans="18:26" x14ac:dyDescent="0.3">
      <c r="S2" t="s">
        <v>106</v>
      </c>
    </row>
    <row r="3" spans="18:26" ht="15" thickBot="1" x14ac:dyDescent="0.35">
      <c r="R3" s="25" t="s">
        <v>107</v>
      </c>
      <c r="S3" s="25" t="s">
        <v>108</v>
      </c>
      <c r="U3" s="25" t="s">
        <v>109</v>
      </c>
      <c r="V3" s="25" t="s">
        <v>110</v>
      </c>
      <c r="X3" s="25" t="s">
        <v>111</v>
      </c>
      <c r="Y3" s="25" t="s">
        <v>112</v>
      </c>
      <c r="Z3" s="26" t="s">
        <v>113</v>
      </c>
    </row>
    <row r="4" spans="18:26" x14ac:dyDescent="0.3">
      <c r="R4" s="22">
        <v>1</v>
      </c>
      <c r="S4" s="27">
        <v>4.9000000000000004</v>
      </c>
      <c r="U4" s="22">
        <f>273+R4</f>
        <v>274</v>
      </c>
      <c r="V4" s="28">
        <f>133.32*S4</f>
        <v>653.26800000000003</v>
      </c>
      <c r="X4" s="29">
        <f>1/U4</f>
        <v>3.6496350364963502E-3</v>
      </c>
      <c r="Y4" s="30">
        <f>LN(V4)</f>
        <v>6.4819874585561204</v>
      </c>
    </row>
    <row r="5" spans="18:26" x14ac:dyDescent="0.3">
      <c r="R5" s="1">
        <v>2</v>
      </c>
      <c r="S5" s="20">
        <v>5.3</v>
      </c>
      <c r="U5" s="1">
        <f t="shared" ref="U5:U47" si="0">273+R5</f>
        <v>275</v>
      </c>
      <c r="V5" s="31">
        <f t="shared" ref="V5:V47" si="1">133.32*S5</f>
        <v>706.59599999999989</v>
      </c>
      <c r="X5" s="23">
        <f t="shared" ref="X5:X47" si="2">1/U5</f>
        <v>3.6363636363636364E-3</v>
      </c>
      <c r="Y5" s="24">
        <f t="shared" ref="Y5:Y47" si="3">LN(V5)</f>
        <v>6.560459073997615</v>
      </c>
    </row>
    <row r="6" spans="18:26" x14ac:dyDescent="0.3">
      <c r="R6" s="1">
        <v>3</v>
      </c>
      <c r="S6" s="20">
        <v>5.7</v>
      </c>
      <c r="U6" s="1">
        <f t="shared" si="0"/>
        <v>276</v>
      </c>
      <c r="V6" s="31">
        <f t="shared" si="1"/>
        <v>759.92399999999998</v>
      </c>
      <c r="X6" s="23">
        <f t="shared" si="2"/>
        <v>3.6231884057971015E-3</v>
      </c>
      <c r="Y6" s="24">
        <f t="shared" si="3"/>
        <v>6.6332184282800437</v>
      </c>
    </row>
    <row r="7" spans="18:26" x14ac:dyDescent="0.3">
      <c r="R7" s="1">
        <v>4</v>
      </c>
      <c r="S7" s="20">
        <v>6.1</v>
      </c>
      <c r="U7" s="1">
        <f t="shared" si="0"/>
        <v>277</v>
      </c>
      <c r="V7" s="31">
        <f t="shared" si="1"/>
        <v>813.25199999999995</v>
      </c>
      <c r="X7" s="23">
        <f t="shared" si="2"/>
        <v>3.6101083032490976E-3</v>
      </c>
      <c r="Y7" s="24">
        <f t="shared" si="3"/>
        <v>6.7010410246188048</v>
      </c>
    </row>
    <row r="8" spans="18:26" x14ac:dyDescent="0.3">
      <c r="R8" s="1">
        <v>5</v>
      </c>
      <c r="S8" s="20">
        <v>6.5</v>
      </c>
      <c r="U8" s="1">
        <f t="shared" si="0"/>
        <v>278</v>
      </c>
      <c r="V8" s="31">
        <f t="shared" si="1"/>
        <v>866.57999999999993</v>
      </c>
      <c r="X8" s="23">
        <f t="shared" si="2"/>
        <v>3.5971223021582736E-3</v>
      </c>
      <c r="Y8" s="24">
        <f t="shared" si="3"/>
        <v>6.7645544303411302</v>
      </c>
    </row>
    <row r="9" spans="18:26" x14ac:dyDescent="0.3">
      <c r="R9" s="1">
        <v>6</v>
      </c>
      <c r="S9" s="20">
        <v>7</v>
      </c>
      <c r="U9" s="1">
        <f t="shared" si="0"/>
        <v>279</v>
      </c>
      <c r="V9" s="31">
        <f t="shared" si="1"/>
        <v>933.24</v>
      </c>
      <c r="X9" s="23">
        <f t="shared" si="2"/>
        <v>3.5842293906810036E-3</v>
      </c>
      <c r="Y9" s="24">
        <f t="shared" si="3"/>
        <v>6.8386624024948519</v>
      </c>
    </row>
    <row r="10" spans="18:26" x14ac:dyDescent="0.3">
      <c r="R10" s="1">
        <v>7</v>
      </c>
      <c r="S10" s="20">
        <v>7.5</v>
      </c>
      <c r="U10" s="1">
        <f t="shared" si="0"/>
        <v>280</v>
      </c>
      <c r="V10" s="31">
        <f t="shared" si="1"/>
        <v>999.9</v>
      </c>
      <c r="X10" s="23">
        <f t="shared" si="2"/>
        <v>3.5714285714285713E-3</v>
      </c>
      <c r="Y10" s="24">
        <f t="shared" si="3"/>
        <v>6.9076552739818036</v>
      </c>
    </row>
    <row r="11" spans="18:26" x14ac:dyDescent="0.3">
      <c r="R11" s="1">
        <v>8</v>
      </c>
      <c r="S11" s="20">
        <v>8</v>
      </c>
      <c r="U11" s="1">
        <f t="shared" si="0"/>
        <v>281</v>
      </c>
      <c r="V11" s="31">
        <f t="shared" si="1"/>
        <v>1066.56</v>
      </c>
      <c r="X11" s="23">
        <f t="shared" si="2"/>
        <v>3.5587188612099642E-3</v>
      </c>
      <c r="Y11" s="24">
        <f t="shared" si="3"/>
        <v>6.9721937951193746</v>
      </c>
    </row>
    <row r="12" spans="18:26" x14ac:dyDescent="0.3">
      <c r="R12" s="1">
        <v>9</v>
      </c>
      <c r="S12" s="20">
        <v>8.6</v>
      </c>
      <c r="U12" s="1">
        <f t="shared" si="0"/>
        <v>282</v>
      </c>
      <c r="V12" s="31">
        <f t="shared" si="1"/>
        <v>1146.5519999999999</v>
      </c>
      <c r="X12" s="23">
        <f t="shared" si="2"/>
        <v>3.5460992907801418E-3</v>
      </c>
      <c r="Y12" s="24">
        <f t="shared" si="3"/>
        <v>7.0445144566990008</v>
      </c>
    </row>
    <row r="13" spans="18:26" x14ac:dyDescent="0.3">
      <c r="R13" s="1">
        <v>10</v>
      </c>
      <c r="S13" s="20">
        <v>9.1999999999999993</v>
      </c>
      <c r="U13" s="1">
        <f t="shared" si="0"/>
        <v>283</v>
      </c>
      <c r="V13" s="31">
        <f t="shared" si="1"/>
        <v>1226.5439999999999</v>
      </c>
      <c r="X13" s="23">
        <f t="shared" si="2"/>
        <v>3.5335689045936395E-3</v>
      </c>
      <c r="Y13" s="24">
        <f t="shared" si="3"/>
        <v>7.111955737494533</v>
      </c>
    </row>
    <row r="14" spans="18:26" x14ac:dyDescent="0.3">
      <c r="R14" s="1">
        <v>11</v>
      </c>
      <c r="S14" s="20">
        <v>9.8000000000000007</v>
      </c>
      <c r="U14" s="1">
        <f t="shared" si="0"/>
        <v>284</v>
      </c>
      <c r="V14" s="31">
        <f t="shared" si="1"/>
        <v>1306.5360000000001</v>
      </c>
      <c r="X14" s="23">
        <f t="shared" si="2"/>
        <v>3.5211267605633804E-3</v>
      </c>
      <c r="Y14" s="24">
        <f t="shared" si="3"/>
        <v>7.1751346391160649</v>
      </c>
    </row>
    <row r="15" spans="18:26" x14ac:dyDescent="0.3">
      <c r="R15" s="1">
        <v>12</v>
      </c>
      <c r="S15" s="20">
        <v>10.5</v>
      </c>
      <c r="U15" s="1">
        <f t="shared" si="0"/>
        <v>285</v>
      </c>
      <c r="V15" s="31">
        <f t="shared" si="1"/>
        <v>1399.86</v>
      </c>
      <c r="X15" s="23">
        <f t="shared" si="2"/>
        <v>3.5087719298245615E-3</v>
      </c>
      <c r="Y15" s="24">
        <f t="shared" si="3"/>
        <v>7.2441275106030165</v>
      </c>
    </row>
    <row r="16" spans="18:26" x14ac:dyDescent="0.3">
      <c r="R16" s="1">
        <v>13</v>
      </c>
      <c r="S16" s="20">
        <v>11.2</v>
      </c>
      <c r="U16" s="1">
        <f t="shared" si="0"/>
        <v>286</v>
      </c>
      <c r="V16" s="31">
        <f t="shared" si="1"/>
        <v>1493.1839999999997</v>
      </c>
      <c r="X16" s="23">
        <f t="shared" si="2"/>
        <v>3.4965034965034965E-3</v>
      </c>
      <c r="Y16" s="24">
        <f t="shared" si="3"/>
        <v>7.3086660317405876</v>
      </c>
    </row>
    <row r="17" spans="18:25" x14ac:dyDescent="0.3">
      <c r="R17" s="1">
        <v>14</v>
      </c>
      <c r="S17" s="20">
        <v>12</v>
      </c>
      <c r="U17" s="1">
        <f t="shared" si="0"/>
        <v>287</v>
      </c>
      <c r="V17" s="31">
        <f t="shared" si="1"/>
        <v>1599.84</v>
      </c>
      <c r="X17" s="23">
        <f t="shared" si="2"/>
        <v>3.4843205574912892E-3</v>
      </c>
      <c r="Y17" s="24">
        <f t="shared" si="3"/>
        <v>7.3776589032275393</v>
      </c>
    </row>
    <row r="18" spans="18:25" x14ac:dyDescent="0.3">
      <c r="R18" s="1">
        <v>15</v>
      </c>
      <c r="S18" s="20">
        <v>12.8</v>
      </c>
      <c r="U18" s="1">
        <f t="shared" si="0"/>
        <v>288</v>
      </c>
      <c r="V18" s="31">
        <f t="shared" si="1"/>
        <v>1706.4960000000001</v>
      </c>
      <c r="X18" s="23">
        <f t="shared" si="2"/>
        <v>3.472222222222222E-3</v>
      </c>
      <c r="Y18" s="24">
        <f t="shared" si="3"/>
        <v>7.4421974243651103</v>
      </c>
    </row>
    <row r="19" spans="18:25" x14ac:dyDescent="0.3">
      <c r="R19" s="1">
        <v>16</v>
      </c>
      <c r="S19" s="20">
        <v>13.6</v>
      </c>
      <c r="U19" s="1">
        <f t="shared" si="0"/>
        <v>289</v>
      </c>
      <c r="V19" s="31">
        <f t="shared" si="1"/>
        <v>1813.1519999999998</v>
      </c>
      <c r="X19" s="23">
        <f t="shared" si="2"/>
        <v>3.4602076124567475E-3</v>
      </c>
      <c r="Y19" s="24">
        <f t="shared" si="3"/>
        <v>7.5028220461815449</v>
      </c>
    </row>
    <row r="20" spans="18:25" x14ac:dyDescent="0.3">
      <c r="R20" s="1">
        <v>17</v>
      </c>
      <c r="S20" s="20">
        <v>14.5</v>
      </c>
      <c r="U20" s="1">
        <f t="shared" si="0"/>
        <v>290</v>
      </c>
      <c r="V20" s="31">
        <f t="shared" si="1"/>
        <v>1933.1399999999999</v>
      </c>
      <c r="X20" s="23">
        <f t="shared" si="2"/>
        <v>3.4482758620689655E-3</v>
      </c>
      <c r="Y20" s="24">
        <f t="shared" si="3"/>
        <v>7.5669009028660676</v>
      </c>
    </row>
    <row r="21" spans="18:25" x14ac:dyDescent="0.3">
      <c r="R21" s="1">
        <v>18</v>
      </c>
      <c r="S21" s="20">
        <v>15.5</v>
      </c>
      <c r="U21" s="1">
        <f t="shared" si="0"/>
        <v>291</v>
      </c>
      <c r="V21" s="31">
        <f t="shared" si="1"/>
        <v>2066.46</v>
      </c>
      <c r="X21" s="23">
        <f t="shared" si="2"/>
        <v>3.4364261168384879E-3</v>
      </c>
      <c r="Y21" s="24">
        <f t="shared" si="3"/>
        <v>7.6335922773647402</v>
      </c>
    </row>
    <row r="22" spans="18:25" x14ac:dyDescent="0.3">
      <c r="R22" s="1">
        <v>19</v>
      </c>
      <c r="S22" s="20">
        <v>16.5</v>
      </c>
      <c r="U22" s="1">
        <f t="shared" si="0"/>
        <v>292</v>
      </c>
      <c r="V22" s="31">
        <f t="shared" si="1"/>
        <v>2199.7799999999997</v>
      </c>
      <c r="X22" s="23">
        <f t="shared" si="2"/>
        <v>3.4246575342465752E-3</v>
      </c>
      <c r="Y22" s="24">
        <f t="shared" si="3"/>
        <v>7.6961126343460737</v>
      </c>
    </row>
    <row r="23" spans="18:25" x14ac:dyDescent="0.3">
      <c r="R23" s="1">
        <v>20</v>
      </c>
      <c r="S23" s="20">
        <v>17.5</v>
      </c>
      <c r="U23" s="1">
        <f t="shared" si="0"/>
        <v>293</v>
      </c>
      <c r="V23" s="31">
        <f t="shared" si="1"/>
        <v>2333.1</v>
      </c>
      <c r="X23" s="23">
        <f t="shared" si="2"/>
        <v>3.4129692832764505E-3</v>
      </c>
      <c r="Y23" s="24">
        <f t="shared" si="3"/>
        <v>7.754953134369007</v>
      </c>
    </row>
    <row r="24" spans="18:25" x14ac:dyDescent="0.3">
      <c r="R24" s="1">
        <v>21</v>
      </c>
      <c r="S24" s="20">
        <v>18.600000000000001</v>
      </c>
      <c r="U24" s="1">
        <f t="shared" si="0"/>
        <v>294</v>
      </c>
      <c r="V24" s="31">
        <f t="shared" si="1"/>
        <v>2479.752</v>
      </c>
      <c r="X24" s="23">
        <f t="shared" si="2"/>
        <v>3.4013605442176869E-3</v>
      </c>
      <c r="Y24" s="24">
        <f t="shared" si="3"/>
        <v>7.8159138341586942</v>
      </c>
    </row>
    <row r="25" spans="18:25" x14ac:dyDescent="0.3">
      <c r="R25" s="1">
        <v>22</v>
      </c>
      <c r="S25" s="20">
        <v>19.8</v>
      </c>
      <c r="U25" s="1">
        <f t="shared" si="0"/>
        <v>295</v>
      </c>
      <c r="V25" s="31">
        <f t="shared" si="1"/>
        <v>2639.7359999999999</v>
      </c>
      <c r="X25" s="23">
        <f t="shared" si="2"/>
        <v>3.3898305084745762E-3</v>
      </c>
      <c r="Y25" s="24">
        <f t="shared" si="3"/>
        <v>7.8784341911400286</v>
      </c>
    </row>
    <row r="26" spans="18:25" x14ac:dyDescent="0.3">
      <c r="R26" s="1">
        <v>23</v>
      </c>
      <c r="S26" s="20">
        <v>21.1</v>
      </c>
      <c r="U26" s="1">
        <f t="shared" si="0"/>
        <v>296</v>
      </c>
      <c r="V26" s="31">
        <f t="shared" si="1"/>
        <v>2813.0520000000001</v>
      </c>
      <c r="X26" s="23">
        <f t="shared" si="2"/>
        <v>3.3783783783783786E-3</v>
      </c>
      <c r="Y26" s="24">
        <f t="shared" si="3"/>
        <v>7.9420252939215601</v>
      </c>
    </row>
    <row r="27" spans="18:25" x14ac:dyDescent="0.3">
      <c r="R27" s="1">
        <v>24</v>
      </c>
      <c r="S27" s="20">
        <v>22.4</v>
      </c>
      <c r="U27" s="1">
        <f t="shared" si="0"/>
        <v>297</v>
      </c>
      <c r="V27" s="31">
        <f t="shared" si="1"/>
        <v>2986.3679999999995</v>
      </c>
      <c r="X27" s="23">
        <f t="shared" si="2"/>
        <v>3.3670033670033669E-3</v>
      </c>
      <c r="Y27" s="24">
        <f t="shared" si="3"/>
        <v>8.001813212300533</v>
      </c>
    </row>
    <row r="28" spans="18:25" x14ac:dyDescent="0.3">
      <c r="R28" s="1">
        <v>25</v>
      </c>
      <c r="S28" s="20">
        <v>23.8</v>
      </c>
      <c r="U28" s="1">
        <f t="shared" si="0"/>
        <v>298</v>
      </c>
      <c r="V28" s="31">
        <f t="shared" si="1"/>
        <v>3173.0160000000001</v>
      </c>
      <c r="X28" s="23">
        <f t="shared" si="2"/>
        <v>3.3557046979865771E-3</v>
      </c>
      <c r="Y28" s="24">
        <f t="shared" si="3"/>
        <v>8.0624378341169685</v>
      </c>
    </row>
    <row r="29" spans="18:25" x14ac:dyDescent="0.3">
      <c r="R29" s="1">
        <v>26</v>
      </c>
      <c r="S29" s="20">
        <v>25.2</v>
      </c>
      <c r="U29" s="1">
        <f t="shared" si="0"/>
        <v>299</v>
      </c>
      <c r="V29" s="31">
        <f t="shared" si="1"/>
        <v>3359.6639999999998</v>
      </c>
      <c r="X29" s="23">
        <f t="shared" si="2"/>
        <v>3.3444816053511705E-3</v>
      </c>
      <c r="Y29" s="24">
        <f t="shared" si="3"/>
        <v>8.1195962479569168</v>
      </c>
    </row>
    <row r="30" spans="18:25" x14ac:dyDescent="0.3">
      <c r="R30" s="1">
        <v>27</v>
      </c>
      <c r="S30" s="20">
        <v>26.7</v>
      </c>
      <c r="U30" s="1">
        <f t="shared" si="0"/>
        <v>300</v>
      </c>
      <c r="V30" s="31">
        <f t="shared" si="1"/>
        <v>3559.6439999999998</v>
      </c>
      <c r="X30" s="23">
        <f t="shared" si="2"/>
        <v>3.3333333333333335E-3</v>
      </c>
      <c r="Y30" s="24">
        <f t="shared" si="3"/>
        <v>8.1774158188457431</v>
      </c>
    </row>
    <row r="31" spans="18:25" x14ac:dyDescent="0.3">
      <c r="R31" s="1">
        <v>28</v>
      </c>
      <c r="S31" s="20">
        <v>28.3</v>
      </c>
      <c r="U31" s="1">
        <f t="shared" si="0"/>
        <v>301</v>
      </c>
      <c r="V31" s="31">
        <f t="shared" si="1"/>
        <v>3772.9559999999997</v>
      </c>
      <c r="X31" s="23">
        <f t="shared" si="2"/>
        <v>3.3222591362126247E-3</v>
      </c>
      <c r="Y31" s="24">
        <f t="shared" si="3"/>
        <v>8.2356140580887303</v>
      </c>
    </row>
    <row r="32" spans="18:25" x14ac:dyDescent="0.3">
      <c r="R32" s="1">
        <v>29</v>
      </c>
      <c r="S32" s="20">
        <v>30</v>
      </c>
      <c r="U32" s="1">
        <f t="shared" si="0"/>
        <v>302</v>
      </c>
      <c r="V32" s="31">
        <f t="shared" si="1"/>
        <v>3999.6</v>
      </c>
      <c r="X32" s="23">
        <f t="shared" si="2"/>
        <v>3.3112582781456954E-3</v>
      </c>
      <c r="Y32" s="24">
        <f t="shared" si="3"/>
        <v>8.2939496351016935</v>
      </c>
    </row>
    <row r="33" spans="5:31" x14ac:dyDescent="0.3">
      <c r="R33" s="1">
        <v>30</v>
      </c>
      <c r="S33" s="20">
        <v>31.8</v>
      </c>
      <c r="U33" s="1">
        <f t="shared" si="0"/>
        <v>303</v>
      </c>
      <c r="V33" s="31">
        <f t="shared" si="1"/>
        <v>4239.576</v>
      </c>
      <c r="X33" s="23">
        <f t="shared" si="2"/>
        <v>3.3003300330033004E-3</v>
      </c>
      <c r="Y33" s="24">
        <f t="shared" si="3"/>
        <v>8.3522185432256695</v>
      </c>
    </row>
    <row r="34" spans="5:31" x14ac:dyDescent="0.3">
      <c r="R34" s="1">
        <v>35</v>
      </c>
      <c r="S34" s="20">
        <v>42.2</v>
      </c>
      <c r="U34" s="1">
        <f t="shared" si="0"/>
        <v>308</v>
      </c>
      <c r="V34" s="31">
        <f t="shared" si="1"/>
        <v>5626.1040000000003</v>
      </c>
      <c r="X34" s="23">
        <f t="shared" si="2"/>
        <v>3.246753246753247E-3</v>
      </c>
      <c r="Y34" s="24">
        <f t="shared" si="3"/>
        <v>8.6351724744815055</v>
      </c>
    </row>
    <row r="35" spans="5:31" x14ac:dyDescent="0.3">
      <c r="R35" s="1">
        <v>40</v>
      </c>
      <c r="S35" s="20">
        <v>55.3</v>
      </c>
      <c r="U35" s="1">
        <f t="shared" si="0"/>
        <v>313</v>
      </c>
      <c r="V35" s="31">
        <f t="shared" si="1"/>
        <v>7372.5959999999995</v>
      </c>
      <c r="X35" s="23">
        <f t="shared" si="2"/>
        <v>3.1948881789137379E-3</v>
      </c>
      <c r="Y35" s="24">
        <f t="shared" si="3"/>
        <v>8.9055251619678284</v>
      </c>
    </row>
    <row r="36" spans="5:31" x14ac:dyDescent="0.3">
      <c r="R36" s="1">
        <v>45</v>
      </c>
      <c r="S36" s="20">
        <v>71.900000000000006</v>
      </c>
      <c r="U36" s="1">
        <f t="shared" si="0"/>
        <v>318</v>
      </c>
      <c r="V36" s="31">
        <f t="shared" si="1"/>
        <v>9585.7080000000005</v>
      </c>
      <c r="X36" s="23">
        <f t="shared" si="2"/>
        <v>3.1446540880503146E-3</v>
      </c>
      <c r="Y36" s="24">
        <f t="shared" si="3"/>
        <v>9.1680285181665404</v>
      </c>
    </row>
    <row r="37" spans="5:31" x14ac:dyDescent="0.3">
      <c r="R37" s="1">
        <v>50</v>
      </c>
      <c r="S37" s="20">
        <v>92.5</v>
      </c>
      <c r="U37" s="1">
        <f t="shared" si="0"/>
        <v>323</v>
      </c>
      <c r="V37" s="31">
        <f t="shared" si="1"/>
        <v>12332.099999999999</v>
      </c>
      <c r="X37" s="23">
        <f t="shared" si="2"/>
        <v>3.0959752321981426E-3</v>
      </c>
      <c r="Y37" s="24">
        <f t="shared" si="3"/>
        <v>9.4199608979579175</v>
      </c>
    </row>
    <row r="38" spans="5:31" x14ac:dyDescent="0.3">
      <c r="R38" s="1">
        <v>55</v>
      </c>
      <c r="S38" s="20">
        <v>118.1</v>
      </c>
      <c r="U38" s="1">
        <f t="shared" si="0"/>
        <v>328</v>
      </c>
      <c r="V38" s="31">
        <f t="shared" si="1"/>
        <v>15745.091999999999</v>
      </c>
      <c r="X38" s="23">
        <f t="shared" si="2"/>
        <v>3.0487804878048782E-3</v>
      </c>
      <c r="Y38" s="24">
        <f t="shared" si="3"/>
        <v>9.6642839766428548</v>
      </c>
    </row>
    <row r="39" spans="5:31" x14ac:dyDescent="0.3">
      <c r="R39" s="1">
        <v>60</v>
      </c>
      <c r="S39" s="20">
        <v>149.4</v>
      </c>
      <c r="U39" s="1">
        <f t="shared" si="0"/>
        <v>333</v>
      </c>
      <c r="V39" s="31">
        <f t="shared" si="1"/>
        <v>19918.007999999998</v>
      </c>
      <c r="X39" s="23">
        <f t="shared" si="2"/>
        <v>3.003003003003003E-3</v>
      </c>
      <c r="Y39" s="24">
        <f t="shared" si="3"/>
        <v>9.8993795261382562</v>
      </c>
    </row>
    <row r="40" spans="5:31" x14ac:dyDescent="0.3">
      <c r="R40" s="1">
        <v>65</v>
      </c>
      <c r="S40" s="20">
        <v>187.6</v>
      </c>
      <c r="U40" s="1">
        <f t="shared" si="0"/>
        <v>338</v>
      </c>
      <c r="V40" s="31">
        <f t="shared" si="1"/>
        <v>25010.831999999999</v>
      </c>
      <c r="X40" s="23">
        <f t="shared" si="2"/>
        <v>2.9585798816568047E-3</v>
      </c>
      <c r="Y40" s="24">
        <f t="shared" si="3"/>
        <v>10.127064290011663</v>
      </c>
    </row>
    <row r="41" spans="5:31" x14ac:dyDescent="0.3">
      <c r="R41" s="1">
        <v>70</v>
      </c>
      <c r="S41" s="20">
        <v>233.7</v>
      </c>
      <c r="U41" s="1">
        <f t="shared" si="0"/>
        <v>343</v>
      </c>
      <c r="V41" s="31">
        <f t="shared" si="1"/>
        <v>31156.883999999998</v>
      </c>
      <c r="X41" s="23">
        <f t="shared" si="2"/>
        <v>2.9154518950437317E-3</v>
      </c>
      <c r="Y41" s="24">
        <f t="shared" si="3"/>
        <v>10.346790494984351</v>
      </c>
    </row>
    <row r="42" spans="5:31" x14ac:dyDescent="0.3">
      <c r="R42" s="1">
        <v>75</v>
      </c>
      <c r="S42" s="20">
        <v>289.10000000000002</v>
      </c>
      <c r="U42" s="1">
        <f t="shared" si="0"/>
        <v>348</v>
      </c>
      <c r="V42" s="31">
        <f t="shared" si="1"/>
        <v>38542.811999999998</v>
      </c>
      <c r="X42" s="23">
        <f t="shared" si="2"/>
        <v>2.8735632183908046E-3</v>
      </c>
      <c r="Y42" s="24">
        <f t="shared" si="3"/>
        <v>10.55952490246184</v>
      </c>
    </row>
    <row r="43" spans="5:31" x14ac:dyDescent="0.3">
      <c r="R43" s="1">
        <v>80</v>
      </c>
      <c r="S43" s="20">
        <v>355.2</v>
      </c>
      <c r="U43" s="1">
        <f t="shared" si="0"/>
        <v>353</v>
      </c>
      <c r="V43" s="31">
        <f t="shared" si="1"/>
        <v>47355.263999999996</v>
      </c>
      <c r="X43" s="23">
        <f t="shared" si="2"/>
        <v>2.8328611898016999E-3</v>
      </c>
      <c r="Y43" s="24">
        <f t="shared" si="3"/>
        <v>10.765433264557554</v>
      </c>
    </row>
    <row r="44" spans="5:31" x14ac:dyDescent="0.3">
      <c r="R44" s="1">
        <v>85</v>
      </c>
      <c r="S44" s="20">
        <v>433.5</v>
      </c>
      <c r="U44" s="1">
        <f t="shared" si="0"/>
        <v>358</v>
      </c>
      <c r="V44" s="31">
        <f t="shared" si="1"/>
        <v>57794.219999999994</v>
      </c>
      <c r="X44" s="23">
        <f t="shared" si="2"/>
        <v>2.7932960893854749E-3</v>
      </c>
      <c r="Y44" s="24">
        <f t="shared" si="3"/>
        <v>10.964644049660135</v>
      </c>
    </row>
    <row r="45" spans="5:31" ht="15.6" x14ac:dyDescent="0.3">
      <c r="E45" s="32" t="s">
        <v>114</v>
      </c>
      <c r="R45" s="1">
        <v>90</v>
      </c>
      <c r="S45" s="20">
        <v>525.9</v>
      </c>
      <c r="U45" s="1">
        <f t="shared" si="0"/>
        <v>363</v>
      </c>
      <c r="V45" s="31">
        <f t="shared" si="1"/>
        <v>70112.987999999998</v>
      </c>
      <c r="X45" s="23">
        <f t="shared" si="2"/>
        <v>2.7548209366391185E-3</v>
      </c>
      <c r="Y45" s="24">
        <f t="shared" si="3"/>
        <v>11.157863334034838</v>
      </c>
    </row>
    <row r="46" spans="5:31" x14ac:dyDescent="0.3">
      <c r="R46" s="1">
        <v>95</v>
      </c>
      <c r="S46" s="20">
        <v>634</v>
      </c>
      <c r="U46" s="1">
        <f t="shared" si="0"/>
        <v>368</v>
      </c>
      <c r="V46" s="31">
        <f t="shared" si="1"/>
        <v>84524.87999999999</v>
      </c>
      <c r="X46" s="23">
        <f t="shared" si="2"/>
        <v>2.717391304347826E-3</v>
      </c>
      <c r="Y46" s="24">
        <f t="shared" si="3"/>
        <v>11.344801207876765</v>
      </c>
      <c r="AD46" t="s">
        <v>115</v>
      </c>
      <c r="AE46">
        <v>5216.2</v>
      </c>
    </row>
    <row r="47" spans="5:31" x14ac:dyDescent="0.3">
      <c r="R47" s="1">
        <v>100</v>
      </c>
      <c r="S47" s="20">
        <v>760</v>
      </c>
      <c r="U47" s="1">
        <f t="shared" si="0"/>
        <v>373</v>
      </c>
      <c r="V47" s="31">
        <f t="shared" si="1"/>
        <v>101323.2</v>
      </c>
      <c r="X47" s="23">
        <f t="shared" si="2"/>
        <v>2.6809651474530832E-3</v>
      </c>
      <c r="Y47" s="24">
        <f t="shared" si="3"/>
        <v>11.526070686719915</v>
      </c>
    </row>
    <row r="49" spans="24:34" x14ac:dyDescent="0.3">
      <c r="AD49" t="s">
        <v>116</v>
      </c>
      <c r="AG49">
        <f>8.314*AE46</f>
        <v>43367.486799999999</v>
      </c>
      <c r="AH49" t="s">
        <v>117</v>
      </c>
    </row>
    <row r="51" spans="24:34" x14ac:dyDescent="0.3">
      <c r="AG51" t="s">
        <v>118</v>
      </c>
      <c r="AH51">
        <f>55.5*43.37</f>
        <v>2407.0349999999999</v>
      </c>
    </row>
    <row r="52" spans="24:34" x14ac:dyDescent="0.3">
      <c r="AH52" t="s">
        <v>119</v>
      </c>
    </row>
    <row r="54" spans="24:34" ht="15" thickBot="1" x14ac:dyDescent="0.35">
      <c r="X54" s="25" t="s">
        <v>111</v>
      </c>
      <c r="Y54" s="25" t="s">
        <v>110</v>
      </c>
    </row>
    <row r="55" spans="24:34" x14ac:dyDescent="0.3">
      <c r="X55" s="30">
        <v>3.6496350364963502E-3</v>
      </c>
      <c r="Y55" s="28">
        <v>653.26800000000003</v>
      </c>
    </row>
    <row r="56" spans="24:34" x14ac:dyDescent="0.3">
      <c r="X56" s="24">
        <v>3.6363636363636364E-3</v>
      </c>
      <c r="Y56" s="31">
        <v>706.59599999999989</v>
      </c>
    </row>
    <row r="57" spans="24:34" x14ac:dyDescent="0.3">
      <c r="X57" s="24">
        <v>3.6231884057971015E-3</v>
      </c>
      <c r="Y57" s="31">
        <v>759.92399999999998</v>
      </c>
    </row>
    <row r="58" spans="24:34" x14ac:dyDescent="0.3">
      <c r="X58" s="24">
        <v>3.6101083032490976E-3</v>
      </c>
      <c r="Y58" s="31">
        <v>813.25199999999995</v>
      </c>
    </row>
    <row r="59" spans="24:34" x14ac:dyDescent="0.3">
      <c r="X59" s="24">
        <v>3.5971223021582736E-3</v>
      </c>
      <c r="Y59" s="31">
        <v>866.57999999999993</v>
      </c>
    </row>
    <row r="60" spans="24:34" x14ac:dyDescent="0.3">
      <c r="X60" s="24">
        <v>3.5842293906810036E-3</v>
      </c>
      <c r="Y60" s="31">
        <v>933.24</v>
      </c>
    </row>
    <row r="61" spans="24:34" x14ac:dyDescent="0.3">
      <c r="X61" s="24">
        <v>3.5714285714285713E-3</v>
      </c>
      <c r="Y61" s="31">
        <v>999.9</v>
      </c>
    </row>
    <row r="62" spans="24:34" x14ac:dyDescent="0.3">
      <c r="X62" s="24">
        <v>3.5587188612099642E-3</v>
      </c>
      <c r="Y62" s="31">
        <v>1066.56</v>
      </c>
    </row>
    <row r="63" spans="24:34" x14ac:dyDescent="0.3">
      <c r="X63" s="24">
        <v>3.5460992907801418E-3</v>
      </c>
      <c r="Y63" s="31">
        <v>1146.5519999999999</v>
      </c>
    </row>
    <row r="64" spans="24:34" x14ac:dyDescent="0.3">
      <c r="X64" s="24">
        <v>3.5335689045936395E-3</v>
      </c>
      <c r="Y64" s="31">
        <v>1226.5439999999999</v>
      </c>
    </row>
    <row r="65" spans="24:25" x14ac:dyDescent="0.3">
      <c r="X65" s="24">
        <v>3.5211267605633804E-3</v>
      </c>
      <c r="Y65" s="31">
        <v>1306.5360000000001</v>
      </c>
    </row>
    <row r="66" spans="24:25" x14ac:dyDescent="0.3">
      <c r="X66" s="24">
        <v>3.5087719298245615E-3</v>
      </c>
      <c r="Y66" s="31">
        <v>1399.86</v>
      </c>
    </row>
    <row r="67" spans="24:25" x14ac:dyDescent="0.3">
      <c r="X67" s="24">
        <v>3.4965034965034965E-3</v>
      </c>
      <c r="Y67" s="31">
        <v>1493.1839999999997</v>
      </c>
    </row>
    <row r="68" spans="24:25" x14ac:dyDescent="0.3">
      <c r="X68" s="24">
        <v>3.4843205574912892E-3</v>
      </c>
      <c r="Y68" s="31">
        <v>1599.84</v>
      </c>
    </row>
    <row r="69" spans="24:25" x14ac:dyDescent="0.3">
      <c r="X69" s="24">
        <v>3.472222222222222E-3</v>
      </c>
      <c r="Y69" s="31">
        <v>1706.4960000000001</v>
      </c>
    </row>
    <row r="70" spans="24:25" x14ac:dyDescent="0.3">
      <c r="X70" s="24">
        <v>3.4602076124567475E-3</v>
      </c>
      <c r="Y70" s="31">
        <v>1813.1519999999998</v>
      </c>
    </row>
    <row r="71" spans="24:25" x14ac:dyDescent="0.3">
      <c r="X71" s="24">
        <v>3.4482758620689655E-3</v>
      </c>
      <c r="Y71" s="31">
        <v>1933.1399999999999</v>
      </c>
    </row>
    <row r="72" spans="24:25" x14ac:dyDescent="0.3">
      <c r="X72" s="24">
        <v>3.4364261168384879E-3</v>
      </c>
      <c r="Y72" s="31">
        <v>2066.46</v>
      </c>
    </row>
    <row r="73" spans="24:25" x14ac:dyDescent="0.3">
      <c r="X73" s="24">
        <v>3.4246575342465752E-3</v>
      </c>
      <c r="Y73" s="31">
        <v>2199.7799999999997</v>
      </c>
    </row>
    <row r="74" spans="24:25" x14ac:dyDescent="0.3">
      <c r="X74" s="24">
        <v>3.4129692832764505E-3</v>
      </c>
      <c r="Y74" s="31">
        <v>2333.1</v>
      </c>
    </row>
    <row r="75" spans="24:25" x14ac:dyDescent="0.3">
      <c r="X75" s="24">
        <v>3.4013605442176869E-3</v>
      </c>
      <c r="Y75" s="31">
        <v>2479.752</v>
      </c>
    </row>
    <row r="76" spans="24:25" x14ac:dyDescent="0.3">
      <c r="X76" s="24">
        <v>3.3898305084745762E-3</v>
      </c>
      <c r="Y76" s="31">
        <v>2639.7359999999999</v>
      </c>
    </row>
    <row r="77" spans="24:25" x14ac:dyDescent="0.3">
      <c r="X77" s="24">
        <v>3.3783783783783786E-3</v>
      </c>
      <c r="Y77" s="31">
        <v>2813.0520000000001</v>
      </c>
    </row>
    <row r="78" spans="24:25" x14ac:dyDescent="0.3">
      <c r="X78" s="24">
        <v>3.3670033670033669E-3</v>
      </c>
      <c r="Y78" s="31">
        <v>2986.3679999999995</v>
      </c>
    </row>
    <row r="79" spans="24:25" x14ac:dyDescent="0.3">
      <c r="X79" s="24">
        <v>3.3557046979865771E-3</v>
      </c>
      <c r="Y79" s="31">
        <v>3173.0160000000001</v>
      </c>
    </row>
    <row r="80" spans="24:25" x14ac:dyDescent="0.3">
      <c r="X80" s="24">
        <v>3.3444816053511705E-3</v>
      </c>
      <c r="Y80" s="31">
        <v>3359.6639999999998</v>
      </c>
    </row>
    <row r="81" spans="24:28" x14ac:dyDescent="0.3">
      <c r="X81" s="24">
        <v>3.3333333333333335E-3</v>
      </c>
      <c r="Y81" s="31">
        <v>3559.6439999999998</v>
      </c>
    </row>
    <row r="82" spans="24:28" x14ac:dyDescent="0.3">
      <c r="X82" s="24">
        <v>3.3222591362126247E-3</v>
      </c>
      <c r="Y82" s="31">
        <v>3772.9559999999997</v>
      </c>
    </row>
    <row r="83" spans="24:28" x14ac:dyDescent="0.3">
      <c r="X83" s="24">
        <v>3.3112582781456954E-3</v>
      </c>
      <c r="Y83" s="31">
        <v>3999.6</v>
      </c>
    </row>
    <row r="84" spans="24:28" x14ac:dyDescent="0.3">
      <c r="X84" s="24">
        <v>3.3003300330033004E-3</v>
      </c>
      <c r="Y84" s="31">
        <v>4239.576</v>
      </c>
    </row>
    <row r="85" spans="24:28" x14ac:dyDescent="0.3">
      <c r="X85" s="24">
        <v>3.246753246753247E-3</v>
      </c>
      <c r="Y85" s="31">
        <v>5626.1040000000003</v>
      </c>
    </row>
    <row r="86" spans="24:28" x14ac:dyDescent="0.3">
      <c r="X86" s="24">
        <v>3.1948881789137379E-3</v>
      </c>
      <c r="Y86" s="31">
        <v>7372.5959999999995</v>
      </c>
      <c r="AB86" s="33" t="s">
        <v>120</v>
      </c>
    </row>
    <row r="87" spans="24:28" x14ac:dyDescent="0.3">
      <c r="X87" s="24">
        <v>3.1446540880503146E-3</v>
      </c>
      <c r="Y87" s="31">
        <v>9585.7080000000005</v>
      </c>
      <c r="AB87" s="33" t="s">
        <v>121</v>
      </c>
    </row>
    <row r="88" spans="24:28" x14ac:dyDescent="0.3">
      <c r="X88" s="24">
        <v>3.0959752321981426E-3</v>
      </c>
      <c r="Y88" s="31">
        <v>12332.099999999999</v>
      </c>
      <c r="AB88" s="33" t="s">
        <v>122</v>
      </c>
    </row>
    <row r="89" spans="24:28" x14ac:dyDescent="0.3">
      <c r="X89" s="24">
        <v>3.0487804878048782E-3</v>
      </c>
      <c r="Y89" s="31">
        <v>15745.091999999999</v>
      </c>
    </row>
    <row r="90" spans="24:28" x14ac:dyDescent="0.3">
      <c r="X90" s="24">
        <v>3.003003003003003E-3</v>
      </c>
      <c r="Y90" s="31">
        <v>19918.007999999998</v>
      </c>
    </row>
    <row r="91" spans="24:28" x14ac:dyDescent="0.3">
      <c r="X91" s="24">
        <v>2.9585798816568047E-3</v>
      </c>
      <c r="Y91" s="31">
        <v>25010.831999999999</v>
      </c>
    </row>
    <row r="92" spans="24:28" x14ac:dyDescent="0.3">
      <c r="X92" s="24">
        <v>2.9154518950437317E-3</v>
      </c>
      <c r="Y92" s="31">
        <v>31156.883999999998</v>
      </c>
    </row>
    <row r="93" spans="24:28" x14ac:dyDescent="0.3">
      <c r="X93" s="24">
        <v>2.8735632183908046E-3</v>
      </c>
      <c r="Y93" s="31">
        <v>38542.811999999998</v>
      </c>
    </row>
    <row r="94" spans="24:28" x14ac:dyDescent="0.3">
      <c r="X94" s="24">
        <v>2.8328611898016999E-3</v>
      </c>
      <c r="Y94" s="31">
        <v>47355.263999999996</v>
      </c>
    </row>
    <row r="95" spans="24:28" x14ac:dyDescent="0.3">
      <c r="X95" s="24">
        <v>2.7932960893854749E-3</v>
      </c>
      <c r="Y95" s="31">
        <v>57794.219999999994</v>
      </c>
    </row>
    <row r="96" spans="24:28" x14ac:dyDescent="0.3">
      <c r="X96" s="24">
        <v>2.7548209366391185E-3</v>
      </c>
      <c r="Y96" s="31">
        <v>70112.987999999998</v>
      </c>
    </row>
    <row r="97" spans="24:34" x14ac:dyDescent="0.3">
      <c r="X97" s="24">
        <v>2.717391304347826E-3</v>
      </c>
      <c r="Y97" s="31">
        <v>84524.87999999999</v>
      </c>
    </row>
    <row r="98" spans="24:34" x14ac:dyDescent="0.3">
      <c r="X98" s="24">
        <v>2.6809651474530832E-3</v>
      </c>
      <c r="Y98" s="31">
        <v>101323.2</v>
      </c>
    </row>
    <row r="101" spans="24:34" x14ac:dyDescent="0.3">
      <c r="X101" t="s">
        <v>123</v>
      </c>
    </row>
    <row r="102" spans="24:34" x14ac:dyDescent="0.3">
      <c r="X102" s="7" t="s">
        <v>124</v>
      </c>
      <c r="Y102" s="7"/>
      <c r="Z102" s="7"/>
      <c r="AA102" s="7"/>
      <c r="AB102" s="7"/>
      <c r="AC102" s="7"/>
      <c r="AD102" s="7"/>
      <c r="AE102" s="7"/>
      <c r="AF102" s="7"/>
      <c r="AG102" s="7"/>
      <c r="AH102" s="7"/>
    </row>
    <row r="103" spans="24:34" x14ac:dyDescent="0.3">
      <c r="X103" s="7" t="s">
        <v>125</v>
      </c>
      <c r="Y103" s="7"/>
      <c r="Z103" s="7"/>
      <c r="AA103" s="7"/>
      <c r="AB103" s="7"/>
      <c r="AC103" s="7"/>
      <c r="AD103" s="7"/>
      <c r="AE103" s="7"/>
      <c r="AF103" s="7"/>
      <c r="AG103" s="7"/>
      <c r="AH103" s="7"/>
    </row>
    <row r="104" spans="24:34" x14ac:dyDescent="0.3">
      <c r="X104" s="7" t="s">
        <v>126</v>
      </c>
      <c r="Y104" s="7"/>
      <c r="Z104" s="7"/>
      <c r="AA104" s="7"/>
      <c r="AB104" s="7"/>
      <c r="AC104" s="7"/>
      <c r="AD104" s="7"/>
      <c r="AE104" s="7"/>
      <c r="AF104" s="7"/>
      <c r="AG104" s="7"/>
      <c r="AH104" s="7"/>
    </row>
    <row r="105" spans="24:34" x14ac:dyDescent="0.3">
      <c r="X105" s="7" t="s">
        <v>127</v>
      </c>
      <c r="Y105" s="7"/>
      <c r="Z105" s="7"/>
      <c r="AA105" s="7"/>
      <c r="AB105" s="7"/>
      <c r="AC105" s="7"/>
      <c r="AD105" s="7"/>
      <c r="AE105" s="7"/>
      <c r="AF105" s="7"/>
      <c r="AG105" s="7"/>
      <c r="AH105" s="7"/>
    </row>
    <row r="106" spans="24:34" x14ac:dyDescent="0.3">
      <c r="X106" s="7" t="s">
        <v>128</v>
      </c>
      <c r="Y106" s="7"/>
      <c r="Z106" s="7"/>
      <c r="AA106" s="7"/>
      <c r="AB106" s="7"/>
      <c r="AC106" s="7"/>
      <c r="AD106" s="7"/>
      <c r="AE106" s="7"/>
      <c r="AF106" s="7"/>
      <c r="AG106" s="7"/>
      <c r="AH106" s="7"/>
    </row>
    <row r="108" spans="24:34" ht="15" thickBot="1" x14ac:dyDescent="0.35">
      <c r="X108" s="25" t="s">
        <v>111</v>
      </c>
      <c r="Y108" s="25" t="s">
        <v>110</v>
      </c>
    </row>
    <row r="109" spans="24:34" x14ac:dyDescent="0.3">
      <c r="X109" s="30">
        <v>3.6496350364963502E-3</v>
      </c>
      <c r="Y109" s="28">
        <v>653.26800000000003</v>
      </c>
    </row>
    <row r="110" spans="24:34" x14ac:dyDescent="0.3">
      <c r="X110" s="24">
        <v>3.6363636363636364E-3</v>
      </c>
      <c r="Y110" s="31">
        <v>706.59599999999989</v>
      </c>
    </row>
    <row r="111" spans="24:34" x14ac:dyDescent="0.3">
      <c r="X111" s="24">
        <v>3.6231884057971015E-3</v>
      </c>
      <c r="Y111" s="31">
        <v>759.92399999999998</v>
      </c>
    </row>
    <row r="112" spans="24:34" x14ac:dyDescent="0.3">
      <c r="X112" s="24">
        <v>3.6101083032490976E-3</v>
      </c>
      <c r="Y112" s="31">
        <v>813.25199999999995</v>
      </c>
    </row>
    <row r="113" spans="24:25" x14ac:dyDescent="0.3">
      <c r="X113" s="24">
        <v>3.5971223021582736E-3</v>
      </c>
      <c r="Y113" s="31">
        <v>866.57999999999993</v>
      </c>
    </row>
    <row r="114" spans="24:25" x14ac:dyDescent="0.3">
      <c r="X114" s="24">
        <v>3.5842293906810036E-3</v>
      </c>
      <c r="Y114" s="31">
        <v>933.24</v>
      </c>
    </row>
    <row r="115" spans="24:25" x14ac:dyDescent="0.3">
      <c r="X115" s="24">
        <v>3.5714285714285713E-3</v>
      </c>
      <c r="Y115" s="31">
        <v>999.9</v>
      </c>
    </row>
    <row r="116" spans="24:25" x14ac:dyDescent="0.3">
      <c r="X116" s="24">
        <v>3.5587188612099642E-3</v>
      </c>
      <c r="Y116" s="31">
        <v>1066.56</v>
      </c>
    </row>
    <row r="117" spans="24:25" x14ac:dyDescent="0.3">
      <c r="X117" s="24">
        <v>3.5460992907801418E-3</v>
      </c>
      <c r="Y117" s="31">
        <v>1146.5519999999999</v>
      </c>
    </row>
    <row r="118" spans="24:25" x14ac:dyDescent="0.3">
      <c r="X118" s="24">
        <v>3.5335689045936395E-3</v>
      </c>
      <c r="Y118" s="31">
        <v>1226.5439999999999</v>
      </c>
    </row>
    <row r="119" spans="24:25" x14ac:dyDescent="0.3">
      <c r="X119" s="24">
        <v>3.5211267605633804E-3</v>
      </c>
      <c r="Y119" s="31">
        <v>1306.5360000000001</v>
      </c>
    </row>
    <row r="120" spans="24:25" x14ac:dyDescent="0.3">
      <c r="X120" s="24">
        <v>3.5087719298245615E-3</v>
      </c>
      <c r="Y120" s="31">
        <v>1399.86</v>
      </c>
    </row>
    <row r="121" spans="24:25" x14ac:dyDescent="0.3">
      <c r="X121" s="24">
        <v>3.4965034965034965E-3</v>
      </c>
      <c r="Y121" s="31">
        <v>1493.1839999999997</v>
      </c>
    </row>
    <row r="122" spans="24:25" x14ac:dyDescent="0.3">
      <c r="X122" s="24">
        <v>3.4843205574912892E-3</v>
      </c>
      <c r="Y122" s="31">
        <v>1599.84</v>
      </c>
    </row>
    <row r="123" spans="24:25" x14ac:dyDescent="0.3">
      <c r="X123" s="24">
        <v>3.472222222222222E-3</v>
      </c>
      <c r="Y123" s="31">
        <v>1706.4960000000001</v>
      </c>
    </row>
    <row r="124" spans="24:25" x14ac:dyDescent="0.3">
      <c r="X124" s="24">
        <v>3.4602076124567475E-3</v>
      </c>
      <c r="Y124" s="31">
        <v>1813.1519999999998</v>
      </c>
    </row>
    <row r="125" spans="24:25" x14ac:dyDescent="0.3">
      <c r="X125" s="24">
        <v>3.4482758620689655E-3</v>
      </c>
      <c r="Y125" s="31">
        <v>1933.1399999999999</v>
      </c>
    </row>
    <row r="126" spans="24:25" x14ac:dyDescent="0.3">
      <c r="X126" s="24">
        <v>3.4364261168384879E-3</v>
      </c>
      <c r="Y126" s="31">
        <v>2066.46</v>
      </c>
    </row>
    <row r="127" spans="24:25" x14ac:dyDescent="0.3">
      <c r="X127" s="24">
        <v>3.4246575342465752E-3</v>
      </c>
      <c r="Y127" s="31">
        <v>2199.7799999999997</v>
      </c>
    </row>
    <row r="128" spans="24:25" x14ac:dyDescent="0.3">
      <c r="X128" s="24">
        <v>3.4129692832764505E-3</v>
      </c>
      <c r="Y128" s="31">
        <v>2333.1</v>
      </c>
    </row>
    <row r="129" spans="24:25" x14ac:dyDescent="0.3">
      <c r="X129" s="24">
        <v>3.4013605442176869E-3</v>
      </c>
      <c r="Y129" s="31">
        <v>2479.752</v>
      </c>
    </row>
    <row r="131" spans="24:25" ht="15" thickBot="1" x14ac:dyDescent="0.35">
      <c r="X131" s="25" t="s">
        <v>111</v>
      </c>
      <c r="Y131" s="25" t="s">
        <v>110</v>
      </c>
    </row>
    <row r="132" spans="24:25" x14ac:dyDescent="0.3">
      <c r="X132" s="30">
        <v>3.3898305084745762E-3</v>
      </c>
      <c r="Y132" s="28">
        <v>2639.7359999999999</v>
      </c>
    </row>
    <row r="133" spans="24:25" x14ac:dyDescent="0.3">
      <c r="X133" s="24">
        <v>3.3783783783783786E-3</v>
      </c>
      <c r="Y133" s="31">
        <v>2813.0520000000001</v>
      </c>
    </row>
    <row r="134" spans="24:25" x14ac:dyDescent="0.3">
      <c r="X134" s="24">
        <v>3.3670033670033669E-3</v>
      </c>
      <c r="Y134" s="31">
        <v>2986.3679999999995</v>
      </c>
    </row>
    <row r="135" spans="24:25" x14ac:dyDescent="0.3">
      <c r="X135" s="24">
        <v>3.3557046979865771E-3</v>
      </c>
      <c r="Y135" s="31">
        <v>3173.0160000000001</v>
      </c>
    </row>
    <row r="136" spans="24:25" x14ac:dyDescent="0.3">
      <c r="X136" s="24">
        <v>3.3444816053511705E-3</v>
      </c>
      <c r="Y136" s="31">
        <v>3359.6639999999998</v>
      </c>
    </row>
    <row r="137" spans="24:25" x14ac:dyDescent="0.3">
      <c r="X137" s="24">
        <v>3.3333333333333335E-3</v>
      </c>
      <c r="Y137" s="31">
        <v>3559.6439999999998</v>
      </c>
    </row>
    <row r="138" spans="24:25" x14ac:dyDescent="0.3">
      <c r="X138" s="24">
        <v>3.3222591362126247E-3</v>
      </c>
      <c r="Y138" s="31">
        <v>3772.9559999999997</v>
      </c>
    </row>
    <row r="139" spans="24:25" x14ac:dyDescent="0.3">
      <c r="X139" s="24">
        <v>3.3112582781456954E-3</v>
      </c>
      <c r="Y139" s="31">
        <v>3999.6</v>
      </c>
    </row>
    <row r="140" spans="24:25" x14ac:dyDescent="0.3">
      <c r="X140" s="24">
        <v>3.3003300330033004E-3</v>
      </c>
      <c r="Y140" s="31">
        <v>4239.576</v>
      </c>
    </row>
    <row r="141" spans="24:25" x14ac:dyDescent="0.3">
      <c r="X141" s="24">
        <v>3.246753246753247E-3</v>
      </c>
      <c r="Y141" s="31">
        <v>5626.1040000000003</v>
      </c>
    </row>
    <row r="142" spans="24:25" x14ac:dyDescent="0.3">
      <c r="X142" s="24">
        <v>3.1948881789137379E-3</v>
      </c>
      <c r="Y142" s="31">
        <v>7372.5959999999995</v>
      </c>
    </row>
    <row r="143" spans="24:25" x14ac:dyDescent="0.3">
      <c r="X143" s="24">
        <v>3.1446540880503146E-3</v>
      </c>
      <c r="Y143" s="31">
        <v>9585.7080000000005</v>
      </c>
    </row>
    <row r="144" spans="24:25" x14ac:dyDescent="0.3">
      <c r="X144" s="24">
        <v>3.0959752321981426E-3</v>
      </c>
      <c r="Y144" s="31">
        <v>12332.099999999999</v>
      </c>
    </row>
    <row r="145" spans="24:52" x14ac:dyDescent="0.3">
      <c r="X145" s="24">
        <v>3.0487804878048782E-3</v>
      </c>
      <c r="Y145" s="31">
        <v>15745.091999999999</v>
      </c>
    </row>
    <row r="146" spans="24:52" x14ac:dyDescent="0.3">
      <c r="X146" s="24">
        <v>3.003003003003003E-3</v>
      </c>
      <c r="Y146" s="31">
        <v>19918.007999999998</v>
      </c>
    </row>
    <row r="147" spans="24:52" x14ac:dyDescent="0.3">
      <c r="X147" s="24">
        <v>2.9585798816568047E-3</v>
      </c>
      <c r="Y147" s="31">
        <v>25010.831999999999</v>
      </c>
    </row>
    <row r="148" spans="24:52" x14ac:dyDescent="0.3">
      <c r="X148" s="24">
        <v>2.9154518950437317E-3</v>
      </c>
      <c r="Y148" s="31">
        <v>31156.883999999998</v>
      </c>
    </row>
    <row r="149" spans="24:52" x14ac:dyDescent="0.3">
      <c r="X149" s="24">
        <v>2.8735632183908046E-3</v>
      </c>
      <c r="Y149" s="31">
        <v>38542.811999999998</v>
      </c>
      <c r="AB149" s="7" t="s">
        <v>129</v>
      </c>
    </row>
    <row r="150" spans="24:52" x14ac:dyDescent="0.3">
      <c r="X150" s="24">
        <v>2.8328611898016999E-3</v>
      </c>
      <c r="Y150" s="31">
        <v>47355.263999999996</v>
      </c>
    </row>
    <row r="151" spans="24:52" x14ac:dyDescent="0.3">
      <c r="X151" s="24">
        <v>2.7932960893854749E-3</v>
      </c>
      <c r="Y151" s="31">
        <v>57794.219999999994</v>
      </c>
      <c r="AB151" s="7" t="s">
        <v>130</v>
      </c>
    </row>
    <row r="152" spans="24:52" x14ac:dyDescent="0.3">
      <c r="X152" s="24">
        <v>2.7548209366391185E-3</v>
      </c>
      <c r="Y152" s="31">
        <v>70112.987999999998</v>
      </c>
    </row>
    <row r="153" spans="24:52" ht="15" thickBot="1" x14ac:dyDescent="0.35">
      <c r="X153" s="24">
        <v>2.717391304347826E-3</v>
      </c>
      <c r="Y153" s="31">
        <v>84524.87999999999</v>
      </c>
      <c r="AW153" t="s">
        <v>131</v>
      </c>
      <c r="AX153" s="62" t="s">
        <v>131</v>
      </c>
      <c r="AY153" s="63" t="s">
        <v>132</v>
      </c>
      <c r="AZ153" s="64" t="s">
        <v>136</v>
      </c>
    </row>
    <row r="154" spans="24:52" ht="15" thickBot="1" x14ac:dyDescent="0.35">
      <c r="X154" s="24">
        <v>2.6809651474530832E-3</v>
      </c>
      <c r="Y154" s="31">
        <v>101323.2</v>
      </c>
      <c r="AV154" s="25" t="s">
        <v>133</v>
      </c>
      <c r="AW154" s="25" t="s">
        <v>134</v>
      </c>
      <c r="AX154" s="60" t="s">
        <v>135</v>
      </c>
      <c r="AY154" s="61" t="s">
        <v>135</v>
      </c>
      <c r="AZ154" s="22" t="s">
        <v>135</v>
      </c>
    </row>
    <row r="155" spans="24:52" x14ac:dyDescent="0.3">
      <c r="AV155" s="22">
        <v>0</v>
      </c>
      <c r="AW155" s="22">
        <v>45.054000000000002</v>
      </c>
      <c r="AX155" s="58">
        <f>55.5*AW155</f>
        <v>2500.4970000000003</v>
      </c>
      <c r="AY155" s="59">
        <f>POWER(374-AV155,0.33333)*347</f>
        <v>2500.0273852568725</v>
      </c>
      <c r="AZ155" s="20">
        <f>AX155-AY155</f>
        <v>0.46961474312774953</v>
      </c>
    </row>
    <row r="156" spans="24:52" x14ac:dyDescent="0.3">
      <c r="AV156" s="1">
        <v>25</v>
      </c>
      <c r="AW156" s="1">
        <v>43.99</v>
      </c>
      <c r="AX156" s="58">
        <f t="shared" ref="AX156:AX175" si="4">55.5*AW156</f>
        <v>2441.4450000000002</v>
      </c>
      <c r="AY156" s="59">
        <f t="shared" ref="AY156:AY175" si="5">POWER(374-AV156,0.33333)*347</f>
        <v>2443.0337930723949</v>
      </c>
      <c r="AZ156" s="20">
        <f t="shared" ref="AZ156:AZ175" si="6">AX156-AY156</f>
        <v>-1.5887930723947647</v>
      </c>
    </row>
    <row r="157" spans="24:52" x14ac:dyDescent="0.3">
      <c r="AV157" s="1">
        <v>40</v>
      </c>
      <c r="AW157" s="1">
        <v>43.35</v>
      </c>
      <c r="AX157" s="58">
        <f t="shared" si="4"/>
        <v>2405.9250000000002</v>
      </c>
      <c r="AY157" s="59">
        <f t="shared" si="5"/>
        <v>2407.51989437058</v>
      </c>
      <c r="AZ157" s="20">
        <f t="shared" si="6"/>
        <v>-1.5948943705798229</v>
      </c>
    </row>
    <row r="158" spans="24:52" x14ac:dyDescent="0.3">
      <c r="AE158" t="s">
        <v>137</v>
      </c>
      <c r="AV158" s="1">
        <v>60</v>
      </c>
      <c r="AW158" s="1">
        <v>42.481999999999999</v>
      </c>
      <c r="AX158" s="58">
        <f t="shared" si="4"/>
        <v>2357.7509999999997</v>
      </c>
      <c r="AY158" s="59">
        <f t="shared" si="5"/>
        <v>2358.4736821532197</v>
      </c>
      <c r="AZ158" s="20">
        <f t="shared" si="6"/>
        <v>-0.72268215321992102</v>
      </c>
    </row>
    <row r="159" spans="24:52" x14ac:dyDescent="0.3">
      <c r="AE159" t="s">
        <v>138</v>
      </c>
      <c r="AV159" s="1">
        <v>80</v>
      </c>
      <c r="AW159" s="1">
        <v>41.585000000000001</v>
      </c>
      <c r="AX159" s="58">
        <f t="shared" si="4"/>
        <v>2307.9675000000002</v>
      </c>
      <c r="AY159" s="59">
        <f t="shared" si="5"/>
        <v>2307.2980043311327</v>
      </c>
      <c r="AZ159" s="20">
        <f t="shared" si="6"/>
        <v>0.66949566886751199</v>
      </c>
    </row>
    <row r="160" spans="24:52" x14ac:dyDescent="0.3">
      <c r="AV160" s="1">
        <v>100</v>
      </c>
      <c r="AW160" s="1">
        <v>40.656999999999996</v>
      </c>
      <c r="AX160" s="58">
        <f t="shared" si="4"/>
        <v>2256.4634999999998</v>
      </c>
      <c r="AY160" s="59">
        <f t="shared" si="5"/>
        <v>2253.7454860400167</v>
      </c>
      <c r="AZ160" s="20">
        <f t="shared" si="6"/>
        <v>2.7180139599831818</v>
      </c>
    </row>
    <row r="161" spans="48:52" x14ac:dyDescent="0.3">
      <c r="AV161" s="1">
        <v>120</v>
      </c>
      <c r="AW161" s="1">
        <v>39.683999999999997</v>
      </c>
      <c r="AX161" s="58">
        <f t="shared" si="4"/>
        <v>2202.462</v>
      </c>
      <c r="AY161" s="59">
        <f t="shared" si="5"/>
        <v>2197.5192976788953</v>
      </c>
      <c r="AZ161" s="20">
        <f t="shared" si="6"/>
        <v>4.9427023211046617</v>
      </c>
    </row>
    <row r="162" spans="48:52" x14ac:dyDescent="0.3">
      <c r="AV162" s="1">
        <v>140</v>
      </c>
      <c r="AW162" s="1">
        <v>38.643000000000001</v>
      </c>
      <c r="AX162" s="58">
        <f t="shared" si="4"/>
        <v>2144.6865000000003</v>
      </c>
      <c r="AY162" s="59">
        <f t="shared" si="5"/>
        <v>2138.2584479605121</v>
      </c>
      <c r="AZ162" s="20">
        <f t="shared" si="6"/>
        <v>6.4280520394881933</v>
      </c>
    </row>
    <row r="163" spans="48:52" x14ac:dyDescent="0.3">
      <c r="AV163" s="1">
        <v>160</v>
      </c>
      <c r="AW163" s="1">
        <v>37.518000000000001</v>
      </c>
      <c r="AX163" s="58">
        <f t="shared" si="4"/>
        <v>2082.2490000000003</v>
      </c>
      <c r="AY163" s="59">
        <f t="shared" si="5"/>
        <v>2075.5170140660812</v>
      </c>
      <c r="AZ163" s="20">
        <f t="shared" si="6"/>
        <v>6.7319859339190771</v>
      </c>
    </row>
    <row r="164" spans="48:52" x14ac:dyDescent="0.3">
      <c r="AV164" s="1">
        <v>180</v>
      </c>
      <c r="AW164" s="1">
        <v>36.304000000000002</v>
      </c>
      <c r="AX164" s="58">
        <f t="shared" si="4"/>
        <v>2014.8720000000001</v>
      </c>
      <c r="AY164" s="59">
        <f t="shared" si="5"/>
        <v>2008.7339763770797</v>
      </c>
      <c r="AZ164" s="20">
        <f t="shared" si="6"/>
        <v>6.1380236229204002</v>
      </c>
    </row>
    <row r="165" spans="48:52" x14ac:dyDescent="0.3">
      <c r="AV165" s="1">
        <v>200</v>
      </c>
      <c r="AW165" s="1">
        <v>34.962000000000003</v>
      </c>
      <c r="AX165" s="58">
        <f t="shared" si="4"/>
        <v>1940.3910000000001</v>
      </c>
      <c r="AY165" s="59">
        <f t="shared" si="5"/>
        <v>1937.1879357467428</v>
      </c>
      <c r="AZ165" s="20">
        <f t="shared" si="6"/>
        <v>3.2030642532572529</v>
      </c>
    </row>
    <row r="166" spans="48:52" x14ac:dyDescent="0.3">
      <c r="AV166" s="1">
        <v>220</v>
      </c>
      <c r="AW166" s="1">
        <v>33.468000000000004</v>
      </c>
      <c r="AX166" s="58">
        <f t="shared" si="4"/>
        <v>1857.4740000000002</v>
      </c>
      <c r="AY166" s="59">
        <f t="shared" si="5"/>
        <v>1859.9263904725817</v>
      </c>
      <c r="AZ166" s="20">
        <f t="shared" si="6"/>
        <v>-2.4523904725815555</v>
      </c>
    </row>
    <row r="167" spans="48:52" x14ac:dyDescent="0.3">
      <c r="AV167" s="1">
        <v>240</v>
      </c>
      <c r="AW167" s="1">
        <v>31.809000000000001</v>
      </c>
      <c r="AX167" s="58">
        <f t="shared" si="4"/>
        <v>1765.3995</v>
      </c>
      <c r="AY167" s="59">
        <f t="shared" si="5"/>
        <v>1775.649801847602</v>
      </c>
      <c r="AZ167" s="20">
        <f t="shared" si="6"/>
        <v>-10.250301847602032</v>
      </c>
    </row>
    <row r="168" spans="48:52" x14ac:dyDescent="0.3">
      <c r="AV168" s="1">
        <v>260</v>
      </c>
      <c r="AW168" s="1">
        <v>29.93</v>
      </c>
      <c r="AX168" s="58">
        <f t="shared" si="4"/>
        <v>1661.115</v>
      </c>
      <c r="AY168" s="59">
        <f t="shared" si="5"/>
        <v>1682.5096697444724</v>
      </c>
      <c r="AZ168" s="20">
        <f t="shared" si="6"/>
        <v>-21.394669744472367</v>
      </c>
    </row>
    <row r="169" spans="48:52" x14ac:dyDescent="0.3">
      <c r="AV169" s="1">
        <v>280</v>
      </c>
      <c r="AW169" s="1">
        <v>27.795000000000002</v>
      </c>
      <c r="AX169" s="58">
        <f t="shared" si="4"/>
        <v>1542.6225000000002</v>
      </c>
      <c r="AY169" s="59">
        <f t="shared" si="5"/>
        <v>1577.7281786954572</v>
      </c>
      <c r="AZ169" s="20">
        <f t="shared" si="6"/>
        <v>-35.105678695457073</v>
      </c>
    </row>
    <row r="170" spans="48:52" x14ac:dyDescent="0.3">
      <c r="AV170" s="1">
        <v>300</v>
      </c>
      <c r="AW170" s="1">
        <v>25.3</v>
      </c>
      <c r="AX170" s="58">
        <f t="shared" si="4"/>
        <v>1404.15</v>
      </c>
      <c r="AY170" s="59">
        <f t="shared" si="5"/>
        <v>1456.8018487549716</v>
      </c>
      <c r="AZ170" s="20">
        <f t="shared" si="6"/>
        <v>-52.651848754971525</v>
      </c>
    </row>
    <row r="171" spans="48:52" x14ac:dyDescent="0.3">
      <c r="AV171" s="1">
        <v>320</v>
      </c>
      <c r="AW171" s="1">
        <v>22.297000000000001</v>
      </c>
      <c r="AX171" s="58">
        <f t="shared" si="4"/>
        <v>1237.4835</v>
      </c>
      <c r="AY171" s="59">
        <f t="shared" si="5"/>
        <v>1311.5603735132672</v>
      </c>
      <c r="AZ171" s="20">
        <f t="shared" si="6"/>
        <v>-74.076873513267174</v>
      </c>
    </row>
    <row r="172" spans="48:52" x14ac:dyDescent="0.3">
      <c r="AV172" s="1">
        <v>340</v>
      </c>
      <c r="AW172" s="1">
        <v>18.501999999999999</v>
      </c>
      <c r="AX172" s="58">
        <f t="shared" si="4"/>
        <v>1026.8609999999999</v>
      </c>
      <c r="AY172" s="59">
        <f t="shared" si="5"/>
        <v>1124.1320813156397</v>
      </c>
      <c r="AZ172" s="20">
        <f t="shared" si="6"/>
        <v>-97.271081315639776</v>
      </c>
    </row>
    <row r="173" spans="48:52" x14ac:dyDescent="0.3">
      <c r="AV173" s="1">
        <v>360</v>
      </c>
      <c r="AW173" s="1">
        <v>12.965999999999999</v>
      </c>
      <c r="AX173" s="58">
        <f t="shared" si="4"/>
        <v>719.61299999999994</v>
      </c>
      <c r="AY173" s="59">
        <f t="shared" si="5"/>
        <v>836.31200871865769</v>
      </c>
      <c r="AZ173" s="20">
        <f t="shared" si="6"/>
        <v>-116.69900871865775</v>
      </c>
    </row>
    <row r="174" spans="48:52" x14ac:dyDescent="0.3">
      <c r="AV174" s="1">
        <v>373</v>
      </c>
      <c r="AW174" s="1">
        <v>2.0670000000000002</v>
      </c>
      <c r="AX174" s="58">
        <f t="shared" si="4"/>
        <v>114.71850000000001</v>
      </c>
      <c r="AY174" s="59">
        <f t="shared" si="5"/>
        <v>347</v>
      </c>
      <c r="AZ174" s="20">
        <f t="shared" si="6"/>
        <v>-232.28149999999999</v>
      </c>
    </row>
    <row r="175" spans="48:52" x14ac:dyDescent="0.3">
      <c r="AV175" s="1">
        <v>374</v>
      </c>
      <c r="AW175" s="1">
        <v>0</v>
      </c>
      <c r="AX175" s="58">
        <f t="shared" si="4"/>
        <v>0</v>
      </c>
      <c r="AY175" s="59">
        <f t="shared" si="5"/>
        <v>0</v>
      </c>
      <c r="AZ175" s="20">
        <f t="shared" si="6"/>
        <v>0</v>
      </c>
    </row>
    <row r="184" spans="18:34" x14ac:dyDescent="0.3">
      <c r="T184" t="s">
        <v>139</v>
      </c>
    </row>
    <row r="186" spans="18:34" ht="23.4" x14ac:dyDescent="0.3">
      <c r="T186" s="34" t="s">
        <v>140</v>
      </c>
    </row>
    <row r="188" spans="18:34" x14ac:dyDescent="0.3">
      <c r="T188" t="s">
        <v>141</v>
      </c>
    </row>
    <row r="189" spans="18:34" x14ac:dyDescent="0.3">
      <c r="AH189" t="s">
        <v>142</v>
      </c>
    </row>
    <row r="190" spans="18:34" x14ac:dyDescent="0.3">
      <c r="T190" t="s">
        <v>143</v>
      </c>
    </row>
    <row r="191" spans="18:34" x14ac:dyDescent="0.3">
      <c r="R191" s="7" t="s">
        <v>144</v>
      </c>
    </row>
    <row r="193" spans="4:29" x14ac:dyDescent="0.3">
      <c r="AC193" t="s">
        <v>145</v>
      </c>
    </row>
    <row r="194" spans="4:29" ht="16.8" thickBot="1" x14ac:dyDescent="0.35">
      <c r="AA194" s="25" t="s">
        <v>109</v>
      </c>
      <c r="AB194" s="25" t="s">
        <v>146</v>
      </c>
    </row>
    <row r="195" spans="4:29" x14ac:dyDescent="0.3">
      <c r="AA195" s="27">
        <v>272</v>
      </c>
      <c r="AB195" s="27">
        <v>6.7</v>
      </c>
    </row>
    <row r="196" spans="4:29" x14ac:dyDescent="0.3">
      <c r="AA196" s="20">
        <v>293</v>
      </c>
      <c r="AB196" s="20">
        <v>20</v>
      </c>
    </row>
    <row r="197" spans="4:29" x14ac:dyDescent="0.3">
      <c r="AA197" s="20">
        <v>298.8</v>
      </c>
      <c r="AB197" s="20">
        <v>26.7</v>
      </c>
    </row>
    <row r="198" spans="4:29" x14ac:dyDescent="0.3">
      <c r="AA198" s="20">
        <v>322.3</v>
      </c>
      <c r="AB198" s="20">
        <v>66.7</v>
      </c>
    </row>
    <row r="199" spans="4:29" x14ac:dyDescent="0.3">
      <c r="D199" t="s">
        <v>151</v>
      </c>
      <c r="AA199" s="20">
        <v>327</v>
      </c>
      <c r="AB199" s="20">
        <v>80</v>
      </c>
    </row>
    <row r="200" spans="4:29" x14ac:dyDescent="0.3">
      <c r="AA200" s="20">
        <v>335</v>
      </c>
      <c r="AB200" s="20">
        <v>106.7</v>
      </c>
    </row>
    <row r="201" spans="4:29" x14ac:dyDescent="0.3">
      <c r="AC201" t="s">
        <v>113</v>
      </c>
    </row>
    <row r="202" spans="4:29" ht="16.8" thickBot="1" x14ac:dyDescent="0.35">
      <c r="L202" t="s">
        <v>152</v>
      </c>
      <c r="AA202" s="35" t="s">
        <v>147</v>
      </c>
      <c r="AB202" s="25" t="s">
        <v>146</v>
      </c>
    </row>
    <row r="203" spans="4:29" x14ac:dyDescent="0.3">
      <c r="AA203" s="22">
        <f>1/AA195</f>
        <v>3.6764705882352941E-3</v>
      </c>
      <c r="AB203" s="27">
        <v>6.7</v>
      </c>
    </row>
    <row r="204" spans="4:29" ht="16.8" thickBot="1" x14ac:dyDescent="0.35">
      <c r="L204" s="25" t="s">
        <v>133</v>
      </c>
      <c r="M204" s="25" t="s">
        <v>154</v>
      </c>
      <c r="AA204" s="1">
        <f t="shared" ref="AA204:AA208" si="7">1/AA196</f>
        <v>3.4129692832764505E-3</v>
      </c>
      <c r="AB204" s="20">
        <v>20</v>
      </c>
    </row>
    <row r="205" spans="4:29" x14ac:dyDescent="0.3">
      <c r="L205" s="22">
        <v>0</v>
      </c>
      <c r="M205" s="22">
        <v>999.9</v>
      </c>
      <c r="AA205" s="1">
        <f t="shared" si="7"/>
        <v>3.3467202141900937E-3</v>
      </c>
      <c r="AB205" s="20">
        <v>26.7</v>
      </c>
    </row>
    <row r="206" spans="4:29" x14ac:dyDescent="0.3">
      <c r="L206" s="1">
        <v>5</v>
      </c>
      <c r="M206" s="1">
        <v>1000</v>
      </c>
      <c r="AA206" s="1">
        <f t="shared" si="7"/>
        <v>3.1026993484331365E-3</v>
      </c>
      <c r="AB206" s="20">
        <v>66.7</v>
      </c>
    </row>
    <row r="207" spans="4:29" x14ac:dyDescent="0.3">
      <c r="L207" s="1">
        <v>10</v>
      </c>
      <c r="M207" s="1">
        <v>999.7</v>
      </c>
      <c r="AA207" s="1">
        <f t="shared" si="7"/>
        <v>3.0581039755351682E-3</v>
      </c>
      <c r="AB207" s="20">
        <v>80</v>
      </c>
    </row>
    <row r="208" spans="4:29" x14ac:dyDescent="0.3">
      <c r="L208" s="1">
        <v>15</v>
      </c>
      <c r="M208" s="1">
        <v>999.1</v>
      </c>
      <c r="AA208" s="1">
        <f t="shared" si="7"/>
        <v>2.9850746268656717E-3</v>
      </c>
      <c r="AB208" s="20">
        <v>106.7</v>
      </c>
    </row>
    <row r="209" spans="2:13" x14ac:dyDescent="0.3">
      <c r="B209" s="7" t="s">
        <v>153</v>
      </c>
      <c r="L209" s="1">
        <v>20</v>
      </c>
      <c r="M209" s="1">
        <v>998.2</v>
      </c>
    </row>
    <row r="210" spans="2:13" x14ac:dyDescent="0.3">
      <c r="L210" s="1">
        <v>25</v>
      </c>
      <c r="M210" s="1">
        <v>997.1</v>
      </c>
    </row>
    <row r="211" spans="2:13" x14ac:dyDescent="0.3">
      <c r="L211" s="1">
        <v>30</v>
      </c>
      <c r="M211" s="1">
        <v>995.7</v>
      </c>
    </row>
    <row r="212" spans="2:13" x14ac:dyDescent="0.3">
      <c r="L212" s="1">
        <v>35</v>
      </c>
      <c r="M212" s="1">
        <v>994.1</v>
      </c>
    </row>
    <row r="213" spans="2:13" x14ac:dyDescent="0.3">
      <c r="L213" s="1">
        <v>40</v>
      </c>
      <c r="M213" s="1">
        <v>992.2</v>
      </c>
    </row>
    <row r="214" spans="2:13" x14ac:dyDescent="0.3">
      <c r="B214" s="7" t="s">
        <v>153</v>
      </c>
      <c r="L214" s="1">
        <v>45</v>
      </c>
      <c r="M214" s="1">
        <v>990.2</v>
      </c>
    </row>
    <row r="215" spans="2:13" x14ac:dyDescent="0.3">
      <c r="L215" s="1">
        <v>50</v>
      </c>
      <c r="M215" s="1">
        <v>988.1</v>
      </c>
    </row>
    <row r="216" spans="2:13" x14ac:dyDescent="0.3">
      <c r="L216" s="1">
        <v>55</v>
      </c>
      <c r="M216" s="1">
        <v>985.7</v>
      </c>
    </row>
    <row r="217" spans="2:13" x14ac:dyDescent="0.3">
      <c r="L217" s="1">
        <v>60</v>
      </c>
      <c r="M217" s="1">
        <v>983.2</v>
      </c>
    </row>
    <row r="218" spans="2:13" x14ac:dyDescent="0.3">
      <c r="L218" s="1">
        <v>65</v>
      </c>
      <c r="M218" s="1">
        <v>980.6</v>
      </c>
    </row>
    <row r="219" spans="2:13" x14ac:dyDescent="0.3">
      <c r="L219" s="1">
        <v>70</v>
      </c>
      <c r="M219" s="1">
        <v>977.8</v>
      </c>
    </row>
    <row r="220" spans="2:13" x14ac:dyDescent="0.3">
      <c r="L220" s="1">
        <v>75</v>
      </c>
      <c r="M220" s="1">
        <v>974.9</v>
      </c>
    </row>
    <row r="221" spans="2:13" x14ac:dyDescent="0.3">
      <c r="L221" s="1">
        <v>80</v>
      </c>
      <c r="M221" s="1">
        <v>971.8</v>
      </c>
    </row>
    <row r="222" spans="2:13" x14ac:dyDescent="0.3">
      <c r="L222" s="1">
        <v>85</v>
      </c>
      <c r="M222" s="1">
        <v>968.7</v>
      </c>
    </row>
    <row r="223" spans="2:13" x14ac:dyDescent="0.3">
      <c r="L223" s="1">
        <v>90</v>
      </c>
      <c r="M223" s="1">
        <v>965.3</v>
      </c>
    </row>
    <row r="224" spans="2:13" x14ac:dyDescent="0.3">
      <c r="L224" s="1">
        <v>95</v>
      </c>
      <c r="M224" s="1">
        <v>961.9</v>
      </c>
    </row>
    <row r="225" spans="12:13" x14ac:dyDescent="0.3">
      <c r="L225" s="1">
        <v>100</v>
      </c>
      <c r="M225" s="1">
        <v>958.4</v>
      </c>
    </row>
    <row r="238" spans="12:13" x14ac:dyDescent="0.3">
      <c r="L238" t="s">
        <v>155</v>
      </c>
    </row>
    <row r="241" spans="12:13" ht="16.8" thickBot="1" x14ac:dyDescent="0.35">
      <c r="L241" s="25" t="s">
        <v>133</v>
      </c>
      <c r="M241" s="25" t="s">
        <v>154</v>
      </c>
    </row>
    <row r="242" spans="12:13" x14ac:dyDescent="0.3">
      <c r="L242" s="22">
        <v>0</v>
      </c>
      <c r="M242" s="38">
        <v>999.85699999999997</v>
      </c>
    </row>
    <row r="243" spans="12:13" x14ac:dyDescent="0.3">
      <c r="L243" s="1">
        <v>1</v>
      </c>
      <c r="M243" s="39">
        <v>999.92600000000004</v>
      </c>
    </row>
    <row r="244" spans="12:13" x14ac:dyDescent="0.3">
      <c r="L244" s="1">
        <v>2</v>
      </c>
      <c r="M244" s="39">
        <v>999.96699999999998</v>
      </c>
    </row>
    <row r="245" spans="12:13" x14ac:dyDescent="0.3">
      <c r="L245" s="1">
        <v>3</v>
      </c>
      <c r="M245" s="39">
        <v>999.99199999999996</v>
      </c>
    </row>
    <row r="246" spans="12:13" x14ac:dyDescent="0.3">
      <c r="L246" s="1">
        <v>4</v>
      </c>
      <c r="M246" s="39">
        <v>1000</v>
      </c>
    </row>
    <row r="247" spans="12:13" x14ac:dyDescent="0.3">
      <c r="L247" s="1">
        <v>5</v>
      </c>
      <c r="M247" s="39">
        <v>999.99099999999999</v>
      </c>
    </row>
    <row r="248" spans="12:13" x14ac:dyDescent="0.3">
      <c r="L248" s="1">
        <v>6</v>
      </c>
      <c r="M248" s="39">
        <v>999.97</v>
      </c>
    </row>
    <row r="249" spans="12:13" x14ac:dyDescent="0.3">
      <c r="L249" s="1">
        <v>7</v>
      </c>
      <c r="M249" s="39">
        <v>999.92899999999997</v>
      </c>
    </row>
    <row r="250" spans="12:13" x14ac:dyDescent="0.3">
      <c r="L250" s="1">
        <v>8</v>
      </c>
      <c r="M250" s="39">
        <v>999.87599999999998</v>
      </c>
    </row>
    <row r="251" spans="12:13" x14ac:dyDescent="0.3">
      <c r="L251" s="1">
        <v>9</v>
      </c>
      <c r="M251" s="39">
        <v>999.80799999999999</v>
      </c>
    </row>
    <row r="252" spans="12:13" x14ac:dyDescent="0.3">
      <c r="L252" s="1">
        <v>10</v>
      </c>
      <c r="M252" s="39">
        <v>999.72699999999998</v>
      </c>
    </row>
    <row r="253" spans="12:13" x14ac:dyDescent="0.3">
      <c r="L253" s="1">
        <v>11</v>
      </c>
      <c r="M253" s="39">
        <v>999.63199999999995</v>
      </c>
    </row>
    <row r="254" spans="12:13" x14ac:dyDescent="0.3">
      <c r="L254" s="1">
        <v>12</v>
      </c>
      <c r="M254" s="39">
        <v>999.524</v>
      </c>
    </row>
    <row r="255" spans="12:13" x14ac:dyDescent="0.3">
      <c r="L255" s="1">
        <v>13</v>
      </c>
      <c r="M255" s="39">
        <v>999.404</v>
      </c>
    </row>
    <row r="256" spans="12:13" x14ac:dyDescent="0.3">
      <c r="L256" s="1">
        <v>14</v>
      </c>
      <c r="M256" s="39">
        <v>999.27099999999996</v>
      </c>
    </row>
    <row r="257" spans="12:13" x14ac:dyDescent="0.3">
      <c r="L257" s="1">
        <v>15</v>
      </c>
      <c r="M257" s="39">
        <v>999.12599999999998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4:K85"/>
  <sheetViews>
    <sheetView topLeftCell="A41" workbookViewId="0">
      <selection activeCell="D55" sqref="D55"/>
    </sheetView>
  </sheetViews>
  <sheetFormatPr defaultRowHeight="14.4" x14ac:dyDescent="0.3"/>
  <cols>
    <col min="6" max="6" width="8.6640625" customWidth="1"/>
    <col min="7" max="7" width="16.5546875" customWidth="1"/>
    <col min="262" max="262" width="11.77734375" customWidth="1"/>
    <col min="518" max="518" width="11.77734375" customWidth="1"/>
    <col min="774" max="774" width="11.77734375" customWidth="1"/>
    <col min="1030" max="1030" width="11.77734375" customWidth="1"/>
    <col min="1286" max="1286" width="11.77734375" customWidth="1"/>
    <col min="1542" max="1542" width="11.77734375" customWidth="1"/>
    <col min="1798" max="1798" width="11.77734375" customWidth="1"/>
    <col min="2054" max="2054" width="11.77734375" customWidth="1"/>
    <col min="2310" max="2310" width="11.77734375" customWidth="1"/>
    <col min="2566" max="2566" width="11.77734375" customWidth="1"/>
    <col min="2822" max="2822" width="11.77734375" customWidth="1"/>
    <col min="3078" max="3078" width="11.77734375" customWidth="1"/>
    <col min="3334" max="3334" width="11.77734375" customWidth="1"/>
    <col min="3590" max="3590" width="11.77734375" customWidth="1"/>
    <col min="3846" max="3846" width="11.77734375" customWidth="1"/>
    <col min="4102" max="4102" width="11.77734375" customWidth="1"/>
    <col min="4358" max="4358" width="11.77734375" customWidth="1"/>
    <col min="4614" max="4614" width="11.77734375" customWidth="1"/>
    <col min="4870" max="4870" width="11.77734375" customWidth="1"/>
    <col min="5126" max="5126" width="11.77734375" customWidth="1"/>
    <col min="5382" max="5382" width="11.77734375" customWidth="1"/>
    <col min="5638" max="5638" width="11.77734375" customWidth="1"/>
    <col min="5894" max="5894" width="11.77734375" customWidth="1"/>
    <col min="6150" max="6150" width="11.77734375" customWidth="1"/>
    <col min="6406" max="6406" width="11.77734375" customWidth="1"/>
    <col min="6662" max="6662" width="11.77734375" customWidth="1"/>
    <col min="6918" max="6918" width="11.77734375" customWidth="1"/>
    <col min="7174" max="7174" width="11.77734375" customWidth="1"/>
    <col min="7430" max="7430" width="11.77734375" customWidth="1"/>
    <col min="7686" max="7686" width="11.77734375" customWidth="1"/>
    <col min="7942" max="7942" width="11.77734375" customWidth="1"/>
    <col min="8198" max="8198" width="11.77734375" customWidth="1"/>
    <col min="8454" max="8454" width="11.77734375" customWidth="1"/>
    <col min="8710" max="8710" width="11.77734375" customWidth="1"/>
    <col min="8966" max="8966" width="11.77734375" customWidth="1"/>
    <col min="9222" max="9222" width="11.77734375" customWidth="1"/>
    <col min="9478" max="9478" width="11.77734375" customWidth="1"/>
    <col min="9734" max="9734" width="11.77734375" customWidth="1"/>
    <col min="9990" max="9990" width="11.77734375" customWidth="1"/>
    <col min="10246" max="10246" width="11.77734375" customWidth="1"/>
    <col min="10502" max="10502" width="11.77734375" customWidth="1"/>
    <col min="10758" max="10758" width="11.77734375" customWidth="1"/>
    <col min="11014" max="11014" width="11.77734375" customWidth="1"/>
    <col min="11270" max="11270" width="11.77734375" customWidth="1"/>
    <col min="11526" max="11526" width="11.77734375" customWidth="1"/>
    <col min="11782" max="11782" width="11.77734375" customWidth="1"/>
    <col min="12038" max="12038" width="11.77734375" customWidth="1"/>
    <col min="12294" max="12294" width="11.77734375" customWidth="1"/>
    <col min="12550" max="12550" width="11.77734375" customWidth="1"/>
    <col min="12806" max="12806" width="11.77734375" customWidth="1"/>
    <col min="13062" max="13062" width="11.77734375" customWidth="1"/>
    <col min="13318" max="13318" width="11.77734375" customWidth="1"/>
    <col min="13574" max="13574" width="11.77734375" customWidth="1"/>
    <col min="13830" max="13830" width="11.77734375" customWidth="1"/>
    <col min="14086" max="14086" width="11.77734375" customWidth="1"/>
    <col min="14342" max="14342" width="11.77734375" customWidth="1"/>
    <col min="14598" max="14598" width="11.77734375" customWidth="1"/>
    <col min="14854" max="14854" width="11.77734375" customWidth="1"/>
    <col min="15110" max="15110" width="11.77734375" customWidth="1"/>
    <col min="15366" max="15366" width="11.77734375" customWidth="1"/>
    <col min="15622" max="15622" width="11.77734375" customWidth="1"/>
    <col min="15878" max="15878" width="11.77734375" customWidth="1"/>
    <col min="16134" max="16134" width="11.77734375" customWidth="1"/>
  </cols>
  <sheetData>
    <row r="4" spans="6:11" x14ac:dyDescent="0.3">
      <c r="G4" t="s">
        <v>64</v>
      </c>
      <c r="K4" t="s">
        <v>65</v>
      </c>
    </row>
    <row r="5" spans="6:11" x14ac:dyDescent="0.3">
      <c r="F5" t="s">
        <v>66</v>
      </c>
      <c r="G5">
        <v>50</v>
      </c>
    </row>
    <row r="6" spans="6:11" x14ac:dyDescent="0.3">
      <c r="F6" t="s">
        <v>67</v>
      </c>
      <c r="G6">
        <v>50</v>
      </c>
    </row>
    <row r="7" spans="6:11" x14ac:dyDescent="0.3">
      <c r="F7" t="s">
        <v>68</v>
      </c>
      <c r="G7">
        <v>100</v>
      </c>
    </row>
    <row r="8" spans="6:11" x14ac:dyDescent="0.3">
      <c r="F8" t="s">
        <v>69</v>
      </c>
      <c r="G8">
        <v>100</v>
      </c>
    </row>
    <row r="9" spans="6:11" x14ac:dyDescent="0.3">
      <c r="F9" t="s">
        <v>70</v>
      </c>
      <c r="G9">
        <v>75</v>
      </c>
    </row>
    <row r="10" spans="6:11" x14ac:dyDescent="0.3">
      <c r="F10" t="s">
        <v>71</v>
      </c>
      <c r="G10">
        <v>75</v>
      </c>
    </row>
    <row r="11" spans="6:11" x14ac:dyDescent="0.3">
      <c r="F11" t="s">
        <v>72</v>
      </c>
      <c r="G11">
        <v>150</v>
      </c>
    </row>
    <row r="12" spans="6:11" x14ac:dyDescent="0.3">
      <c r="F12" t="s">
        <v>73</v>
      </c>
      <c r="G12">
        <v>150</v>
      </c>
    </row>
    <row r="13" spans="6:11" x14ac:dyDescent="0.3">
      <c r="F13" t="s">
        <v>74</v>
      </c>
      <c r="G13">
        <v>10</v>
      </c>
    </row>
    <row r="14" spans="6:11" x14ac:dyDescent="0.3">
      <c r="F14" t="s">
        <v>75</v>
      </c>
      <c r="G14">
        <v>10</v>
      </c>
    </row>
    <row r="15" spans="6:11" x14ac:dyDescent="0.3">
      <c r="F15" t="s">
        <v>76</v>
      </c>
      <c r="G15">
        <v>0</v>
      </c>
    </row>
    <row r="16" spans="6:11" x14ac:dyDescent="0.3">
      <c r="F16" t="s">
        <v>77</v>
      </c>
      <c r="G16">
        <v>0</v>
      </c>
    </row>
    <row r="17" spans="6:10" x14ac:dyDescent="0.3">
      <c r="F17" t="s">
        <v>78</v>
      </c>
      <c r="G17">
        <v>0</v>
      </c>
    </row>
    <row r="18" spans="6:10" x14ac:dyDescent="0.3">
      <c r="F18" t="s">
        <v>79</v>
      </c>
      <c r="G18">
        <v>0</v>
      </c>
    </row>
    <row r="19" spans="6:10" x14ac:dyDescent="0.3">
      <c r="F19" t="s">
        <v>80</v>
      </c>
      <c r="G19">
        <v>10</v>
      </c>
    </row>
    <row r="20" spans="6:10" x14ac:dyDescent="0.3">
      <c r="F20" t="s">
        <v>81</v>
      </c>
      <c r="G20">
        <v>10</v>
      </c>
    </row>
    <row r="21" spans="6:10" x14ac:dyDescent="0.3">
      <c r="F21" t="s">
        <v>82</v>
      </c>
      <c r="G21">
        <v>0</v>
      </c>
    </row>
    <row r="22" spans="6:10" x14ac:dyDescent="0.3">
      <c r="F22" t="s">
        <v>83</v>
      </c>
      <c r="G22">
        <v>0</v>
      </c>
    </row>
    <row r="23" spans="6:10" x14ac:dyDescent="0.3">
      <c r="F23" t="s">
        <v>84</v>
      </c>
      <c r="G23">
        <v>0</v>
      </c>
    </row>
    <row r="24" spans="6:10" x14ac:dyDescent="0.3">
      <c r="F24" t="s">
        <v>85</v>
      </c>
      <c r="G24">
        <v>0</v>
      </c>
    </row>
    <row r="25" spans="6:10" x14ac:dyDescent="0.3">
      <c r="F25" t="s">
        <v>86</v>
      </c>
      <c r="G25">
        <v>0</v>
      </c>
    </row>
    <row r="26" spans="6:10" x14ac:dyDescent="0.3">
      <c r="F26" t="s">
        <v>87</v>
      </c>
      <c r="G26">
        <v>0</v>
      </c>
    </row>
    <row r="27" spans="6:10" x14ac:dyDescent="0.3">
      <c r="F27" t="s">
        <v>88</v>
      </c>
      <c r="G27">
        <v>0</v>
      </c>
    </row>
    <row r="28" spans="6:10" x14ac:dyDescent="0.3">
      <c r="F28" t="s">
        <v>89</v>
      </c>
      <c r="G28">
        <v>0</v>
      </c>
    </row>
    <row r="29" spans="6:10" x14ac:dyDescent="0.3">
      <c r="F29" t="s">
        <v>90</v>
      </c>
      <c r="G29">
        <v>0</v>
      </c>
      <c r="J29" t="s">
        <v>91</v>
      </c>
    </row>
    <row r="30" spans="6:10" x14ac:dyDescent="0.3">
      <c r="F30" t="s">
        <v>92</v>
      </c>
      <c r="G30">
        <v>0</v>
      </c>
    </row>
    <row r="31" spans="6:10" x14ac:dyDescent="0.3">
      <c r="F31" t="s">
        <v>93</v>
      </c>
      <c r="G31">
        <v>0</v>
      </c>
    </row>
    <row r="32" spans="6:10" x14ac:dyDescent="0.3">
      <c r="F32" t="s">
        <v>94</v>
      </c>
      <c r="G32">
        <v>0</v>
      </c>
    </row>
    <row r="34" spans="6:7" x14ac:dyDescent="0.3">
      <c r="G34" t="s">
        <v>64</v>
      </c>
    </row>
    <row r="35" spans="6:7" x14ac:dyDescent="0.3">
      <c r="F35" t="s">
        <v>95</v>
      </c>
      <c r="G35">
        <v>50</v>
      </c>
    </row>
    <row r="36" spans="6:7" x14ac:dyDescent="0.3">
      <c r="F36" t="s">
        <v>96</v>
      </c>
      <c r="G36">
        <v>100</v>
      </c>
    </row>
    <row r="37" spans="6:7" x14ac:dyDescent="0.3">
      <c r="F37" t="s">
        <v>97</v>
      </c>
      <c r="G37">
        <v>75</v>
      </c>
    </row>
    <row r="38" spans="6:7" x14ac:dyDescent="0.3">
      <c r="F38" t="s">
        <v>98</v>
      </c>
      <c r="G38">
        <v>150</v>
      </c>
    </row>
    <row r="39" spans="6:7" x14ac:dyDescent="0.3">
      <c r="F39" t="s">
        <v>99</v>
      </c>
      <c r="G39">
        <v>10</v>
      </c>
    </row>
    <row r="40" spans="6:7" x14ac:dyDescent="0.3">
      <c r="F40" t="s">
        <v>100</v>
      </c>
      <c r="G40">
        <v>0</v>
      </c>
    </row>
    <row r="41" spans="6:7" x14ac:dyDescent="0.3">
      <c r="F41" t="s">
        <v>101</v>
      </c>
      <c r="G41">
        <v>0</v>
      </c>
    </row>
    <row r="53" spans="6:7" x14ac:dyDescent="0.3">
      <c r="G53">
        <v>50</v>
      </c>
    </row>
    <row r="54" spans="6:7" x14ac:dyDescent="0.3">
      <c r="G54">
        <v>100</v>
      </c>
    </row>
    <row r="55" spans="6:7" x14ac:dyDescent="0.3">
      <c r="G55">
        <v>75</v>
      </c>
    </row>
    <row r="56" spans="6:7" x14ac:dyDescent="0.3">
      <c r="G56">
        <v>150</v>
      </c>
    </row>
    <row r="57" spans="6:7" x14ac:dyDescent="0.3">
      <c r="G57">
        <v>10</v>
      </c>
    </row>
    <row r="58" spans="6:7" x14ac:dyDescent="0.3">
      <c r="F58" t="s">
        <v>102</v>
      </c>
      <c r="G58">
        <f>SUM(G53:G57)</f>
        <v>385</v>
      </c>
    </row>
    <row r="61" spans="6:7" x14ac:dyDescent="0.3">
      <c r="F61" s="6" t="s">
        <v>103</v>
      </c>
      <c r="G61" s="5" t="s">
        <v>104</v>
      </c>
    </row>
    <row r="62" spans="6:7" x14ac:dyDescent="0.3">
      <c r="F62" s="1" t="s">
        <v>95</v>
      </c>
      <c r="G62" s="1">
        <v>50</v>
      </c>
    </row>
    <row r="63" spans="6:7" x14ac:dyDescent="0.3">
      <c r="F63" s="1" t="s">
        <v>96</v>
      </c>
      <c r="G63" s="1">
        <v>100</v>
      </c>
    </row>
    <row r="64" spans="6:7" x14ac:dyDescent="0.3">
      <c r="F64" s="1" t="s">
        <v>97</v>
      </c>
      <c r="G64" s="1">
        <v>75</v>
      </c>
    </row>
    <row r="65" spans="6:7" x14ac:dyDescent="0.3">
      <c r="F65" s="1" t="s">
        <v>98</v>
      </c>
      <c r="G65" s="1">
        <v>150</v>
      </c>
    </row>
    <row r="66" spans="6:7" x14ac:dyDescent="0.3">
      <c r="F66" s="1" t="s">
        <v>99</v>
      </c>
      <c r="G66" s="1">
        <v>10</v>
      </c>
    </row>
    <row r="67" spans="6:7" x14ac:dyDescent="0.3">
      <c r="F67" s="1" t="s">
        <v>100</v>
      </c>
      <c r="G67" s="1">
        <v>0</v>
      </c>
    </row>
    <row r="68" spans="6:7" x14ac:dyDescent="0.3">
      <c r="F68" s="1" t="s">
        <v>101</v>
      </c>
      <c r="G68" s="1">
        <v>0</v>
      </c>
    </row>
    <row r="78" spans="6:7" x14ac:dyDescent="0.3">
      <c r="G78" t="s">
        <v>64</v>
      </c>
    </row>
    <row r="79" spans="6:7" x14ac:dyDescent="0.3">
      <c r="F79" t="s">
        <v>95</v>
      </c>
      <c r="G79">
        <v>50</v>
      </c>
    </row>
    <row r="80" spans="6:7" x14ac:dyDescent="0.3">
      <c r="F80" t="s">
        <v>96</v>
      </c>
      <c r="G80">
        <v>100</v>
      </c>
    </row>
    <row r="81" spans="6:7" x14ac:dyDescent="0.3">
      <c r="F81" t="s">
        <v>97</v>
      </c>
      <c r="G81">
        <v>75</v>
      </c>
    </row>
    <row r="82" spans="6:7" x14ac:dyDescent="0.3">
      <c r="F82" t="s">
        <v>98</v>
      </c>
      <c r="G82">
        <v>150</v>
      </c>
    </row>
    <row r="83" spans="6:7" x14ac:dyDescent="0.3">
      <c r="F83" t="s">
        <v>99</v>
      </c>
      <c r="G83">
        <v>10</v>
      </c>
    </row>
    <row r="84" spans="6:7" x14ac:dyDescent="0.3">
      <c r="F84" t="s">
        <v>100</v>
      </c>
      <c r="G84">
        <v>0</v>
      </c>
    </row>
    <row r="85" spans="6:7" x14ac:dyDescent="0.3">
      <c r="F85" t="s">
        <v>101</v>
      </c>
      <c r="G85">
        <v>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fajhők</vt:lpstr>
      <vt:lpstr>mólhő</vt:lpstr>
      <vt:lpstr>víz-ábra</vt:lpstr>
      <vt:lpstr>olvadáshő-forráshő</vt:lpstr>
      <vt:lpstr>olvadáshő-forráshő (2)</vt:lpstr>
      <vt:lpstr>vízgőz</vt:lpstr>
      <vt:lpstr>szélerőmű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Radnóti Katalin</dc:creator>
  <cp:lastModifiedBy>Radnóti Katalin</cp:lastModifiedBy>
  <dcterms:created xsi:type="dcterms:W3CDTF">2017-01-20T08:30:39Z</dcterms:created>
  <dcterms:modified xsi:type="dcterms:W3CDTF">2018-05-24T11:16:02Z</dcterms:modified>
</cp:coreProperties>
</file>